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WS_20222023\PraktischeFinanzmathematik\"/>
    </mc:Choice>
  </mc:AlternateContent>
  <xr:revisionPtr revIDLastSave="0" documentId="13_ncr:1_{26567114-FCD4-4E24-9B99-AA0DA18F3B89}" xr6:coauthVersionLast="47" xr6:coauthVersionMax="47" xr10:uidLastSave="{00000000-0000-0000-0000-000000000000}"/>
  <bookViews>
    <workbookView xWindow="-108" yWindow="-108" windowWidth="23256" windowHeight="12576" tabRatio="532" firstSheet="8" activeTab="9" xr2:uid="{F9A91A74-7209-4C2A-9FF3-EE7D4CDA0CC5}"/>
  </bookViews>
  <sheets>
    <sheet name="SAP" sheetId="3" r:id="rId1"/>
    <sheet name="Deutsche Bank" sheetId="2" r:id="rId2"/>
    <sheet name="Porsche Automobil Hoding Vz" sheetId="6" r:id="rId3"/>
    <sheet name="Siemens" sheetId="12" r:id="rId4"/>
    <sheet name="Airbus SE" sheetId="13" r:id="rId5"/>
    <sheet name="Korrelation, Kovarianz" sheetId="1" r:id="rId6"/>
    <sheet name="Referenz-Portfolios" sheetId="4" r:id="rId7"/>
    <sheet name="Maximiere Rendite" sheetId="14" r:id="rId8"/>
    <sheet name="Minimiere Varianz" sheetId="9" r:id="rId9"/>
    <sheet name="Minimale Varianz" sheetId="10" r:id="rId10"/>
    <sheet name="Supereffizientes Portfolio" sheetId="15" r:id="rId11"/>
  </sheets>
  <definedNames>
    <definedName name="solver_adj" localSheetId="7" hidden="1">'Maximiere Rendite'!$B$24:$B$28</definedName>
    <definedName name="solver_adj" localSheetId="9" hidden="1">'Minimale Varianz'!$B$24:$B$28</definedName>
    <definedName name="solver_adj" localSheetId="8" hidden="1">'Minimiere Varianz'!$B$24:$B$28</definedName>
    <definedName name="solver_adj" localSheetId="6" hidden="1">'Referenz-Portfolios'!$B$24:$B$28</definedName>
    <definedName name="solver_cvg" localSheetId="7" hidden="1">0.0001</definedName>
    <definedName name="solver_cvg" localSheetId="9" hidden="1">0.0001</definedName>
    <definedName name="solver_cvg" localSheetId="8" hidden="1">0.0001</definedName>
    <definedName name="solver_cvg" localSheetId="6" hidden="1">0.0001</definedName>
    <definedName name="solver_drv" localSheetId="7" hidden="1">2</definedName>
    <definedName name="solver_drv" localSheetId="9" hidden="1">1</definedName>
    <definedName name="solver_drv" localSheetId="8" hidden="1">1</definedName>
    <definedName name="solver_drv" localSheetId="6" hidden="1">1</definedName>
    <definedName name="solver_eng" localSheetId="7" hidden="1">1</definedName>
    <definedName name="solver_eng" localSheetId="9" hidden="1">1</definedName>
    <definedName name="solver_eng" localSheetId="8" hidden="1">1</definedName>
    <definedName name="solver_eng" localSheetId="6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6" hidden="1">1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6" hidden="1">2147483647</definedName>
    <definedName name="solver_lhs1" localSheetId="7" hidden="1">'Maximiere Rendite'!$A$34</definedName>
    <definedName name="solver_lhs1" localSheetId="9" hidden="1">'Minimale Varianz'!$A$34</definedName>
    <definedName name="solver_lhs1" localSheetId="8" hidden="1">'Minimiere Varianz'!$A$34</definedName>
    <definedName name="solver_lhs1" localSheetId="6" hidden="1">'Referenz-Portfolios'!$A$34</definedName>
    <definedName name="solver_lhs2" localSheetId="7" hidden="1">'Maximiere Rendite'!$A$35</definedName>
    <definedName name="solver_lhs2" localSheetId="8" hidden="1">'Minimiere Varianz'!$A$35</definedName>
    <definedName name="solver_lhs2" localSheetId="6" hidden="1">'Referenz-Portfolios'!$A$35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6" hidden="1">2147483647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6" hidden="1">30</definedName>
    <definedName name="solver_mrt" localSheetId="7" hidden="1">0.075</definedName>
    <definedName name="solver_mrt" localSheetId="9" hidden="1">0.075</definedName>
    <definedName name="solver_mrt" localSheetId="8" hidden="1">0.075</definedName>
    <definedName name="solver_mrt" localSheetId="6" hidden="1">0.075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6" hidden="1">2</definedName>
    <definedName name="solver_neg" localSheetId="7" hidden="1">2</definedName>
    <definedName name="solver_neg" localSheetId="9" hidden="1">2</definedName>
    <definedName name="solver_neg" localSheetId="8" hidden="1">2</definedName>
    <definedName name="solver_neg" localSheetId="6" hidden="1">1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6" hidden="1">2147483647</definedName>
    <definedName name="solver_num" localSheetId="7" hidden="1">2</definedName>
    <definedName name="solver_num" localSheetId="9" hidden="1">1</definedName>
    <definedName name="solver_num" localSheetId="8" hidden="1">2</definedName>
    <definedName name="solver_num" localSheetId="6" hidden="1">2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6" hidden="1">1</definedName>
    <definedName name="solver_opt" localSheetId="7" hidden="1">'Maximiere Rendite'!$B$31</definedName>
    <definedName name="solver_opt" localSheetId="9" hidden="1">'Minimale Varianz'!$B$31</definedName>
    <definedName name="solver_opt" localSheetId="8" hidden="1">'Minimiere Varianz'!$B$31</definedName>
    <definedName name="solver_opt" localSheetId="6" hidden="1">'Referenz-Portfolios'!$B$31</definedName>
    <definedName name="solver_pre" localSheetId="7" hidden="1">0.000001</definedName>
    <definedName name="solver_pre" localSheetId="9" hidden="1">0.000001</definedName>
    <definedName name="solver_pre" localSheetId="8" hidden="1">0.000001</definedName>
    <definedName name="solver_pre" localSheetId="6" hidden="1">0.000001</definedName>
    <definedName name="solver_rbv" localSheetId="7" hidden="1">2</definedName>
    <definedName name="solver_rbv" localSheetId="9" hidden="1">1</definedName>
    <definedName name="solver_rbv" localSheetId="8" hidden="1">1</definedName>
    <definedName name="solver_rbv" localSheetId="6" hidden="1">1</definedName>
    <definedName name="solver_rel1" localSheetId="7" hidden="1">2</definedName>
    <definedName name="solver_rel1" localSheetId="9" hidden="1">2</definedName>
    <definedName name="solver_rel1" localSheetId="8" hidden="1">2</definedName>
    <definedName name="solver_rel1" localSheetId="6" hidden="1">2</definedName>
    <definedName name="solver_rel2" localSheetId="7" hidden="1">2</definedName>
    <definedName name="solver_rel2" localSheetId="8" hidden="1">2</definedName>
    <definedName name="solver_rel2" localSheetId="6" hidden="1">2</definedName>
    <definedName name="solver_rhs1" localSheetId="7" hidden="1">'Maximiere Rendite'!$C$34</definedName>
    <definedName name="solver_rhs1" localSheetId="9" hidden="1">'Minimale Varianz'!$C$34</definedName>
    <definedName name="solver_rhs1" localSheetId="8" hidden="1">'Minimiere Varianz'!$C$34</definedName>
    <definedName name="solver_rhs1" localSheetId="6" hidden="1">'Referenz-Portfolios'!$C$34</definedName>
    <definedName name="solver_rhs2" localSheetId="7" hidden="1">'Maximiere Rendite'!$C$35</definedName>
    <definedName name="solver_rhs2" localSheetId="8" hidden="1">'Minimiere Varianz'!$C$35</definedName>
    <definedName name="solver_rhs2" localSheetId="6" hidden="1">'Referenz-Portfolios'!$C$35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6" hidden="1">2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6" hidden="1">0</definedName>
    <definedName name="solver_scl" localSheetId="7" hidden="1">2</definedName>
    <definedName name="solver_scl" localSheetId="9" hidden="1">1</definedName>
    <definedName name="solver_scl" localSheetId="8" hidden="1">1</definedName>
    <definedName name="solver_scl" localSheetId="6" hidden="1">1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6" hidden="1">2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6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6" hidden="1">2147483647</definedName>
    <definedName name="solver_tol" localSheetId="7" hidden="1">0.01</definedName>
    <definedName name="solver_tol" localSheetId="9" hidden="1">0.01</definedName>
    <definedName name="solver_tol" localSheetId="8" hidden="1">0.01</definedName>
    <definedName name="solver_tol" localSheetId="6" hidden="1">0.01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typ" localSheetId="6" hidden="1">1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6" hidden="1">0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0" l="1" a="1"/>
  <c r="B59" i="10" s="1"/>
  <c r="B14" i="10" a="1"/>
  <c r="B14" i="10" s="1"/>
  <c r="B54" i="10"/>
  <c r="B55" i="10"/>
  <c r="B56" i="10"/>
  <c r="B57" i="10"/>
  <c r="B53" i="10"/>
  <c r="B51" i="10"/>
  <c r="B46" i="10"/>
  <c r="B47" i="10"/>
  <c r="B48" i="10"/>
  <c r="B49" i="10"/>
  <c r="B45" i="10"/>
  <c r="G15" i="10"/>
  <c r="B13" i="10"/>
  <c r="D9" i="10"/>
  <c r="I17" i="10" s="1"/>
  <c r="C9" i="10"/>
  <c r="B9" i="10"/>
  <c r="D8" i="10"/>
  <c r="H16" i="10" s="1"/>
  <c r="C8" i="10"/>
  <c r="B8" i="10"/>
  <c r="I7" i="10"/>
  <c r="I15" i="10" s="1"/>
  <c r="G17" i="10" s="1"/>
  <c r="E7" i="10"/>
  <c r="D7" i="10"/>
  <c r="C7" i="10"/>
  <c r="B7" i="10"/>
  <c r="I6" i="10"/>
  <c r="G6" i="10"/>
  <c r="F7" i="10" s="1"/>
  <c r="D6" i="10"/>
  <c r="C6" i="10"/>
  <c r="B6" i="10"/>
  <c r="I5" i="10"/>
  <c r="G5" i="10"/>
  <c r="F5" i="10"/>
  <c r="E6" i="10" s="1"/>
  <c r="D5" i="10"/>
  <c r="G13" i="10" s="1"/>
  <c r="E15" i="10" s="1"/>
  <c r="C5" i="10"/>
  <c r="B5" i="10"/>
  <c r="G15" i="9"/>
  <c r="G9" i="9"/>
  <c r="D9" i="9"/>
  <c r="I17" i="9" s="1"/>
  <c r="C9" i="9"/>
  <c r="B9" i="9"/>
  <c r="D8" i="9"/>
  <c r="H16" i="9" s="1"/>
  <c r="C8" i="9"/>
  <c r="B13" i="9" s="1"/>
  <c r="B8" i="9"/>
  <c r="I7" i="9"/>
  <c r="I15" i="9" s="1"/>
  <c r="G17" i="9" s="1"/>
  <c r="E7" i="9"/>
  <c r="D7" i="9"/>
  <c r="C7" i="9"/>
  <c r="B7" i="9"/>
  <c r="I6" i="9"/>
  <c r="I14" i="9" s="1"/>
  <c r="F17" i="9" s="1"/>
  <c r="G6" i="9"/>
  <c r="F7" i="9" s="1"/>
  <c r="D6" i="9"/>
  <c r="C6" i="9"/>
  <c r="B6" i="9"/>
  <c r="I5" i="9"/>
  <c r="I13" i="9" s="1"/>
  <c r="E17" i="9" s="1"/>
  <c r="G5" i="9"/>
  <c r="G13" i="9" s="1"/>
  <c r="E15" i="9" s="1"/>
  <c r="F5" i="9"/>
  <c r="E6" i="9" s="1"/>
  <c r="D5" i="9"/>
  <c r="E13" i="9" s="1"/>
  <c r="C5" i="9"/>
  <c r="B5" i="9"/>
  <c r="I17" i="14"/>
  <c r="G9" i="14"/>
  <c r="D9" i="14"/>
  <c r="C9" i="14"/>
  <c r="B9" i="14"/>
  <c r="D8" i="14"/>
  <c r="H16" i="14" s="1"/>
  <c r="C8" i="14"/>
  <c r="B8" i="14"/>
  <c r="I7" i="14"/>
  <c r="I15" i="14" s="1"/>
  <c r="G17" i="14" s="1"/>
  <c r="F7" i="14"/>
  <c r="E7" i="14"/>
  <c r="D7" i="14"/>
  <c r="G15" i="14" s="1"/>
  <c r="C7" i="14"/>
  <c r="B7" i="14"/>
  <c r="I6" i="14"/>
  <c r="F9" i="14" s="1"/>
  <c r="G6" i="14"/>
  <c r="G14" i="14" s="1"/>
  <c r="F15" i="14" s="1"/>
  <c r="E6" i="14"/>
  <c r="D6" i="14"/>
  <c r="C6" i="14"/>
  <c r="B6" i="14"/>
  <c r="I5" i="14"/>
  <c r="I13" i="14" s="1"/>
  <c r="E17" i="14" s="1"/>
  <c r="G5" i="14"/>
  <c r="G13" i="14" s="1"/>
  <c r="E15" i="14" s="1"/>
  <c r="F5" i="14"/>
  <c r="F13" i="14" s="1"/>
  <c r="E14" i="14" s="1"/>
  <c r="D5" i="14"/>
  <c r="E13" i="14" s="1"/>
  <c r="C5" i="14"/>
  <c r="B5" i="14"/>
  <c r="M7" i="2"/>
  <c r="I14" i="10" l="1"/>
  <c r="F17" i="10" s="1"/>
  <c r="I13" i="10"/>
  <c r="E17" i="10" s="1"/>
  <c r="G9" i="10"/>
  <c r="B13" i="14"/>
  <c r="E13" i="10"/>
  <c r="F13" i="10"/>
  <c r="E14" i="10" s="1"/>
  <c r="E9" i="10"/>
  <c r="F14" i="10"/>
  <c r="F9" i="10"/>
  <c r="G14" i="10"/>
  <c r="F15" i="10" s="1"/>
  <c r="F13" i="9"/>
  <c r="E14" i="9" s="1"/>
  <c r="E9" i="9"/>
  <c r="F14" i="9"/>
  <c r="F9" i="9"/>
  <c r="G14" i="9"/>
  <c r="F15" i="9" s="1"/>
  <c r="I14" i="14"/>
  <c r="F17" i="14" s="1"/>
  <c r="E9" i="14"/>
  <c r="F14" i="14"/>
  <c r="E14" i="15" l="1" a="1"/>
  <c r="E14" i="15" s="1"/>
  <c r="E9" i="15" l="1"/>
  <c r="C9" i="15"/>
  <c r="M9" i="15" s="1"/>
  <c r="B9" i="15"/>
  <c r="C8" i="15"/>
  <c r="L8" i="15" s="1"/>
  <c r="B8" i="15"/>
  <c r="H14" i="15" s="1" a="1"/>
  <c r="H14" i="15" s="1"/>
  <c r="H7" i="15"/>
  <c r="F9" i="15" s="1"/>
  <c r="C7" i="15"/>
  <c r="K7" i="15" s="1"/>
  <c r="B7" i="15"/>
  <c r="H6" i="15"/>
  <c r="F6" i="15"/>
  <c r="E7" i="15" s="1"/>
  <c r="B6" i="15"/>
  <c r="H5" i="15"/>
  <c r="D9" i="15" s="1"/>
  <c r="F5" i="15"/>
  <c r="E5" i="15"/>
  <c r="C5" i="15"/>
  <c r="M5" i="15" s="1"/>
  <c r="I9" i="15" s="1"/>
  <c r="B5" i="15"/>
  <c r="K5" i="15" l="1"/>
  <c r="I7" i="15" s="1"/>
  <c r="D7" i="15"/>
  <c r="D6" i="15"/>
  <c r="I5" i="15"/>
  <c r="M7" i="15"/>
  <c r="K9" i="15" s="1"/>
  <c r="G24" i="10" l="1"/>
  <c r="A34" i="10"/>
  <c r="G24" i="9"/>
  <c r="A35" i="9" l="1"/>
  <c r="G24" i="14"/>
  <c r="H35" i="14"/>
  <c r="H34" i="14"/>
  <c r="A34" i="14"/>
  <c r="F34" i="14" s="1"/>
  <c r="I24" i="14"/>
  <c r="I7" i="4"/>
  <c r="G9" i="4" s="1"/>
  <c r="I6" i="4"/>
  <c r="F9" i="4" s="1"/>
  <c r="G6" i="4"/>
  <c r="F7" i="4" s="1"/>
  <c r="I5" i="4"/>
  <c r="E9" i="4" s="1"/>
  <c r="G5" i="4"/>
  <c r="E7" i="4" s="1"/>
  <c r="F5" i="4"/>
  <c r="E6" i="4" s="1"/>
  <c r="D5" i="4"/>
  <c r="D7" i="4"/>
  <c r="C5" i="4"/>
  <c r="C6" i="4"/>
  <c r="C7" i="4"/>
  <c r="V261" i="1"/>
  <c r="Q261" i="1"/>
  <c r="O261" i="1"/>
  <c r="V260" i="1"/>
  <c r="T260" i="1"/>
  <c r="R260" i="1"/>
  <c r="Q260" i="1"/>
  <c r="O260" i="1"/>
  <c r="N260" i="1"/>
  <c r="O259" i="1"/>
  <c r="Q259" i="1"/>
  <c r="V259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4" i="1"/>
  <c r="U5" i="1"/>
  <c r="U69" i="1"/>
  <c r="U133" i="1"/>
  <c r="U197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4" i="1"/>
  <c r="P25" i="1"/>
  <c r="P89" i="1"/>
  <c r="P153" i="1"/>
  <c r="P21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B259" i="1"/>
  <c r="F259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M10" i="2" s="1"/>
  <c r="J14" i="2"/>
  <c r="J13" i="2"/>
  <c r="M12" i="2"/>
  <c r="J12" i="2"/>
  <c r="J11" i="2"/>
  <c r="J10" i="2"/>
  <c r="J9" i="2"/>
  <c r="J8" i="2"/>
  <c r="J7" i="2"/>
  <c r="J6" i="2"/>
  <c r="J5" i="2"/>
  <c r="J4" i="2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J257" i="3"/>
  <c r="J256" i="3"/>
  <c r="K256" i="3" s="1"/>
  <c r="J255" i="3"/>
  <c r="J254" i="3"/>
  <c r="J253" i="3"/>
  <c r="J252" i="3"/>
  <c r="K252" i="3" s="1"/>
  <c r="J251" i="3"/>
  <c r="J250" i="3"/>
  <c r="K250" i="3" s="1"/>
  <c r="J249" i="3"/>
  <c r="J248" i="3"/>
  <c r="K248" i="3" s="1"/>
  <c r="J247" i="3"/>
  <c r="J246" i="3"/>
  <c r="J245" i="3"/>
  <c r="J244" i="3"/>
  <c r="K244" i="3" s="1"/>
  <c r="J243" i="3"/>
  <c r="J242" i="3"/>
  <c r="K242" i="3" s="1"/>
  <c r="J241" i="3"/>
  <c r="J240" i="3"/>
  <c r="K240" i="3" s="1"/>
  <c r="J239" i="3"/>
  <c r="J238" i="3"/>
  <c r="J237" i="3"/>
  <c r="J236" i="3"/>
  <c r="K236" i="3" s="1"/>
  <c r="J235" i="3"/>
  <c r="J234" i="3"/>
  <c r="K234" i="3" s="1"/>
  <c r="J233" i="3"/>
  <c r="J232" i="3"/>
  <c r="K232" i="3" s="1"/>
  <c r="J231" i="3"/>
  <c r="J230" i="3"/>
  <c r="J229" i="3"/>
  <c r="J228" i="3"/>
  <c r="K228" i="3" s="1"/>
  <c r="J227" i="3"/>
  <c r="J226" i="3"/>
  <c r="K226" i="3" s="1"/>
  <c r="J225" i="3"/>
  <c r="J224" i="3"/>
  <c r="K224" i="3" s="1"/>
  <c r="J223" i="3"/>
  <c r="J222" i="3"/>
  <c r="J221" i="3"/>
  <c r="J220" i="3"/>
  <c r="K220" i="3" s="1"/>
  <c r="J219" i="3"/>
  <c r="J218" i="3"/>
  <c r="K218" i="3" s="1"/>
  <c r="J217" i="3"/>
  <c r="J216" i="3"/>
  <c r="K216" i="3" s="1"/>
  <c r="J215" i="3"/>
  <c r="J214" i="3"/>
  <c r="J213" i="3"/>
  <c r="J212" i="3"/>
  <c r="K212" i="3" s="1"/>
  <c r="J211" i="3"/>
  <c r="J210" i="3"/>
  <c r="K210" i="3" s="1"/>
  <c r="J209" i="3"/>
  <c r="J208" i="3"/>
  <c r="K208" i="3" s="1"/>
  <c r="J207" i="3"/>
  <c r="J206" i="3"/>
  <c r="J205" i="3"/>
  <c r="J204" i="3"/>
  <c r="K204" i="3" s="1"/>
  <c r="J203" i="3"/>
  <c r="J202" i="3"/>
  <c r="K202" i="3" s="1"/>
  <c r="J201" i="3"/>
  <c r="J200" i="3"/>
  <c r="K200" i="3" s="1"/>
  <c r="J199" i="3"/>
  <c r="J198" i="3"/>
  <c r="J197" i="3"/>
  <c r="J196" i="3"/>
  <c r="K196" i="3" s="1"/>
  <c r="J195" i="3"/>
  <c r="J194" i="3"/>
  <c r="K194" i="3" s="1"/>
  <c r="J193" i="3"/>
  <c r="J192" i="3"/>
  <c r="K192" i="3" s="1"/>
  <c r="J191" i="3"/>
  <c r="J190" i="3"/>
  <c r="J189" i="3"/>
  <c r="J188" i="3"/>
  <c r="K188" i="3" s="1"/>
  <c r="J187" i="3"/>
  <c r="J186" i="3"/>
  <c r="K186" i="3" s="1"/>
  <c r="J185" i="3"/>
  <c r="J184" i="3"/>
  <c r="K184" i="3" s="1"/>
  <c r="J183" i="3"/>
  <c r="J182" i="3"/>
  <c r="J181" i="3"/>
  <c r="J180" i="3"/>
  <c r="K180" i="3" s="1"/>
  <c r="J179" i="3"/>
  <c r="J178" i="3"/>
  <c r="K178" i="3" s="1"/>
  <c r="J177" i="3"/>
  <c r="J176" i="3"/>
  <c r="K176" i="3" s="1"/>
  <c r="J175" i="3"/>
  <c r="J174" i="3"/>
  <c r="J173" i="3"/>
  <c r="J172" i="3"/>
  <c r="K172" i="3" s="1"/>
  <c r="J171" i="3"/>
  <c r="J170" i="3"/>
  <c r="K170" i="3" s="1"/>
  <c r="J169" i="3"/>
  <c r="J168" i="3"/>
  <c r="K168" i="3" s="1"/>
  <c r="J167" i="3"/>
  <c r="J166" i="3"/>
  <c r="J165" i="3"/>
  <c r="J164" i="3"/>
  <c r="K164" i="3" s="1"/>
  <c r="J163" i="3"/>
  <c r="J162" i="3"/>
  <c r="K162" i="3" s="1"/>
  <c r="J161" i="3"/>
  <c r="J160" i="3"/>
  <c r="K160" i="3" s="1"/>
  <c r="J159" i="3"/>
  <c r="J158" i="3"/>
  <c r="J157" i="3"/>
  <c r="J156" i="3"/>
  <c r="K156" i="3" s="1"/>
  <c r="J155" i="3"/>
  <c r="J154" i="3"/>
  <c r="K154" i="3" s="1"/>
  <c r="J153" i="3"/>
  <c r="J152" i="3"/>
  <c r="K152" i="3" s="1"/>
  <c r="J151" i="3"/>
  <c r="J150" i="3"/>
  <c r="J149" i="3"/>
  <c r="J148" i="3"/>
  <c r="K148" i="3" s="1"/>
  <c r="J147" i="3"/>
  <c r="J146" i="3"/>
  <c r="K146" i="3" s="1"/>
  <c r="J145" i="3"/>
  <c r="J144" i="3"/>
  <c r="K144" i="3" s="1"/>
  <c r="J143" i="3"/>
  <c r="J142" i="3"/>
  <c r="J141" i="3"/>
  <c r="J140" i="3"/>
  <c r="K140" i="3" s="1"/>
  <c r="J139" i="3"/>
  <c r="J138" i="3"/>
  <c r="K138" i="3" s="1"/>
  <c r="J137" i="3"/>
  <c r="J136" i="3"/>
  <c r="K136" i="3" s="1"/>
  <c r="J135" i="3"/>
  <c r="J134" i="3"/>
  <c r="J133" i="3"/>
  <c r="J132" i="3"/>
  <c r="K132" i="3" s="1"/>
  <c r="J131" i="3"/>
  <c r="J130" i="3"/>
  <c r="K130" i="3" s="1"/>
  <c r="J129" i="3"/>
  <c r="J128" i="3"/>
  <c r="K128" i="3" s="1"/>
  <c r="J127" i="3"/>
  <c r="J126" i="3"/>
  <c r="J125" i="3"/>
  <c r="J124" i="3"/>
  <c r="K124" i="3" s="1"/>
  <c r="J123" i="3"/>
  <c r="J122" i="3"/>
  <c r="K122" i="3" s="1"/>
  <c r="J121" i="3"/>
  <c r="J120" i="3"/>
  <c r="K120" i="3" s="1"/>
  <c r="J119" i="3"/>
  <c r="J118" i="3"/>
  <c r="J117" i="3"/>
  <c r="J116" i="3"/>
  <c r="K116" i="3" s="1"/>
  <c r="J115" i="3"/>
  <c r="J114" i="3"/>
  <c r="K114" i="3" s="1"/>
  <c r="J113" i="3"/>
  <c r="J112" i="3"/>
  <c r="K112" i="3" s="1"/>
  <c r="J111" i="3"/>
  <c r="J110" i="3"/>
  <c r="J109" i="3"/>
  <c r="J108" i="3"/>
  <c r="K108" i="3" s="1"/>
  <c r="J107" i="3"/>
  <c r="J106" i="3"/>
  <c r="K106" i="3" s="1"/>
  <c r="J105" i="3"/>
  <c r="J104" i="3"/>
  <c r="K104" i="3" s="1"/>
  <c r="J103" i="3"/>
  <c r="J102" i="3"/>
  <c r="J101" i="3"/>
  <c r="J100" i="3"/>
  <c r="K100" i="3" s="1"/>
  <c r="J99" i="3"/>
  <c r="J98" i="3"/>
  <c r="K98" i="3" s="1"/>
  <c r="J97" i="3"/>
  <c r="J96" i="3"/>
  <c r="K96" i="3" s="1"/>
  <c r="J95" i="3"/>
  <c r="J94" i="3"/>
  <c r="J93" i="3"/>
  <c r="J92" i="3"/>
  <c r="K92" i="3" s="1"/>
  <c r="J91" i="3"/>
  <c r="J90" i="3"/>
  <c r="K90" i="3" s="1"/>
  <c r="J89" i="3"/>
  <c r="J88" i="3"/>
  <c r="K88" i="3" s="1"/>
  <c r="J87" i="3"/>
  <c r="J86" i="3"/>
  <c r="J85" i="3"/>
  <c r="J84" i="3"/>
  <c r="K84" i="3" s="1"/>
  <c r="J83" i="3"/>
  <c r="J82" i="3"/>
  <c r="K82" i="3" s="1"/>
  <c r="J81" i="3"/>
  <c r="J80" i="3"/>
  <c r="K80" i="3" s="1"/>
  <c r="J79" i="3"/>
  <c r="J78" i="3"/>
  <c r="J77" i="3"/>
  <c r="J76" i="3"/>
  <c r="K76" i="3" s="1"/>
  <c r="J75" i="3"/>
  <c r="J74" i="3"/>
  <c r="K74" i="3" s="1"/>
  <c r="J73" i="3"/>
  <c r="J72" i="3"/>
  <c r="K72" i="3" s="1"/>
  <c r="J71" i="3"/>
  <c r="J70" i="3"/>
  <c r="J69" i="3"/>
  <c r="J68" i="3"/>
  <c r="K68" i="3" s="1"/>
  <c r="J67" i="3"/>
  <c r="J66" i="3"/>
  <c r="K66" i="3" s="1"/>
  <c r="J65" i="3"/>
  <c r="J64" i="3"/>
  <c r="K64" i="3" s="1"/>
  <c r="J63" i="3"/>
  <c r="J62" i="3"/>
  <c r="J61" i="3"/>
  <c r="J60" i="3"/>
  <c r="K60" i="3" s="1"/>
  <c r="J59" i="3"/>
  <c r="J58" i="3"/>
  <c r="K58" i="3" s="1"/>
  <c r="J57" i="3"/>
  <c r="J56" i="3"/>
  <c r="K56" i="3" s="1"/>
  <c r="J55" i="3"/>
  <c r="J54" i="3"/>
  <c r="J53" i="3"/>
  <c r="J52" i="3"/>
  <c r="K52" i="3" s="1"/>
  <c r="J51" i="3"/>
  <c r="J50" i="3"/>
  <c r="K50" i="3" s="1"/>
  <c r="J49" i="3"/>
  <c r="J48" i="3"/>
  <c r="K48" i="3" s="1"/>
  <c r="J47" i="3"/>
  <c r="J46" i="3"/>
  <c r="J45" i="3"/>
  <c r="K45" i="3" s="1"/>
  <c r="J44" i="3"/>
  <c r="K44" i="3" s="1"/>
  <c r="J43" i="3"/>
  <c r="J42" i="3"/>
  <c r="K42" i="3" s="1"/>
  <c r="J41" i="3"/>
  <c r="K41" i="3" s="1"/>
  <c r="J40" i="3"/>
  <c r="K40" i="3" s="1"/>
  <c r="J39" i="3"/>
  <c r="J38" i="3"/>
  <c r="J37" i="3"/>
  <c r="K37" i="3" s="1"/>
  <c r="J36" i="3"/>
  <c r="K36" i="3" s="1"/>
  <c r="J35" i="3"/>
  <c r="J34" i="3"/>
  <c r="K34" i="3" s="1"/>
  <c r="J33" i="3"/>
  <c r="K33" i="3" s="1"/>
  <c r="J32" i="3"/>
  <c r="K32" i="3" s="1"/>
  <c r="J31" i="3"/>
  <c r="J30" i="3"/>
  <c r="J29" i="3"/>
  <c r="K29" i="3" s="1"/>
  <c r="J28" i="3"/>
  <c r="K28" i="3" s="1"/>
  <c r="J27" i="3"/>
  <c r="J26" i="3"/>
  <c r="K26" i="3" s="1"/>
  <c r="J25" i="3"/>
  <c r="K25" i="3" s="1"/>
  <c r="J24" i="3"/>
  <c r="K24" i="3" s="1"/>
  <c r="J23" i="3"/>
  <c r="J22" i="3"/>
  <c r="J21" i="3"/>
  <c r="K21" i="3" s="1"/>
  <c r="J20" i="3"/>
  <c r="K20" i="3" s="1"/>
  <c r="J19" i="3"/>
  <c r="J18" i="3"/>
  <c r="K18" i="3" s="1"/>
  <c r="J17" i="3"/>
  <c r="K17" i="3" s="1"/>
  <c r="J16" i="3"/>
  <c r="J15" i="3"/>
  <c r="M7" i="3" s="1"/>
  <c r="M10" i="3" s="1"/>
  <c r="M15" i="3" s="1"/>
  <c r="M16" i="3" s="1"/>
  <c r="J14" i="3"/>
  <c r="J13" i="3"/>
  <c r="K13" i="3" s="1"/>
  <c r="M12" i="3"/>
  <c r="J12" i="3"/>
  <c r="J11" i="3"/>
  <c r="J10" i="3"/>
  <c r="K10" i="3" s="1"/>
  <c r="J9" i="3"/>
  <c r="J8" i="3"/>
  <c r="J7" i="3"/>
  <c r="J6" i="3"/>
  <c r="J5" i="3"/>
  <c r="J4" i="3"/>
  <c r="M6" i="3" s="1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M12" i="6"/>
  <c r="J12" i="6"/>
  <c r="J11" i="6"/>
  <c r="J10" i="6"/>
  <c r="J9" i="6"/>
  <c r="J8" i="6"/>
  <c r="J7" i="6"/>
  <c r="J6" i="6"/>
  <c r="J5" i="6"/>
  <c r="J4" i="6"/>
  <c r="D9" i="4"/>
  <c r="D8" i="4"/>
  <c r="H16" i="4" s="1"/>
  <c r="C9" i="4"/>
  <c r="C8" i="4"/>
  <c r="B8" i="4"/>
  <c r="B9" i="4"/>
  <c r="W5" i="1"/>
  <c r="W14" i="1"/>
  <c r="W19" i="1"/>
  <c r="W21" i="1"/>
  <c r="W30" i="1"/>
  <c r="W35" i="1"/>
  <c r="W37" i="1"/>
  <c r="W46" i="1"/>
  <c r="W51" i="1"/>
  <c r="W53" i="1"/>
  <c r="W62" i="1"/>
  <c r="W69" i="1"/>
  <c r="W78" i="1"/>
  <c r="W85" i="1"/>
  <c r="W94" i="1"/>
  <c r="W101" i="1"/>
  <c r="W110" i="1"/>
  <c r="W117" i="1"/>
  <c r="W142" i="1"/>
  <c r="W150" i="1"/>
  <c r="W154" i="1"/>
  <c r="W165" i="1"/>
  <c r="W170" i="1"/>
  <c r="W173" i="1"/>
  <c r="W178" i="1"/>
  <c r="W181" i="1"/>
  <c r="W186" i="1"/>
  <c r="W189" i="1"/>
  <c r="W194" i="1"/>
  <c r="W197" i="1"/>
  <c r="W202" i="1"/>
  <c r="W205" i="1"/>
  <c r="W210" i="1"/>
  <c r="W213" i="1"/>
  <c r="W218" i="1"/>
  <c r="W221" i="1"/>
  <c r="W226" i="1"/>
  <c r="W229" i="1"/>
  <c r="W234" i="1"/>
  <c r="W237" i="1"/>
  <c r="W242" i="1"/>
  <c r="W245" i="1"/>
  <c r="W250" i="1"/>
  <c r="W253" i="1"/>
  <c r="W4" i="1"/>
  <c r="J259" i="1"/>
  <c r="H259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I4" i="1"/>
  <c r="I5" i="1"/>
  <c r="P5" i="1" s="1"/>
  <c r="I6" i="1"/>
  <c r="I7" i="1"/>
  <c r="I8" i="1"/>
  <c r="I9" i="1"/>
  <c r="P9" i="1" s="1"/>
  <c r="I10" i="1"/>
  <c r="I11" i="1"/>
  <c r="I12" i="1"/>
  <c r="I13" i="1"/>
  <c r="P13" i="1" s="1"/>
  <c r="I14" i="1"/>
  <c r="I15" i="1"/>
  <c r="I16" i="1"/>
  <c r="I17" i="1"/>
  <c r="P17" i="1" s="1"/>
  <c r="I18" i="1"/>
  <c r="I19" i="1"/>
  <c r="I20" i="1"/>
  <c r="I21" i="1"/>
  <c r="P21" i="1" s="1"/>
  <c r="I22" i="1"/>
  <c r="I23" i="1"/>
  <c r="I24" i="1"/>
  <c r="I25" i="1"/>
  <c r="I26" i="1"/>
  <c r="I27" i="1"/>
  <c r="I28" i="1"/>
  <c r="I29" i="1"/>
  <c r="P29" i="1" s="1"/>
  <c r="I30" i="1"/>
  <c r="I31" i="1"/>
  <c r="I32" i="1"/>
  <c r="I33" i="1"/>
  <c r="I34" i="1"/>
  <c r="I35" i="1"/>
  <c r="I36" i="1"/>
  <c r="I37" i="1"/>
  <c r="P37" i="1" s="1"/>
  <c r="I38" i="1"/>
  <c r="I39" i="1"/>
  <c r="I40" i="1"/>
  <c r="I41" i="1"/>
  <c r="P41" i="1" s="1"/>
  <c r="I42" i="1"/>
  <c r="I43" i="1"/>
  <c r="I44" i="1"/>
  <c r="I45" i="1"/>
  <c r="P45" i="1" s="1"/>
  <c r="I46" i="1"/>
  <c r="I47" i="1"/>
  <c r="I48" i="1"/>
  <c r="I49" i="1"/>
  <c r="P49" i="1" s="1"/>
  <c r="I50" i="1"/>
  <c r="I51" i="1"/>
  <c r="I52" i="1"/>
  <c r="I53" i="1"/>
  <c r="P53" i="1" s="1"/>
  <c r="I54" i="1"/>
  <c r="I55" i="1"/>
  <c r="I56" i="1"/>
  <c r="I57" i="1"/>
  <c r="P57" i="1" s="1"/>
  <c r="I58" i="1"/>
  <c r="I59" i="1"/>
  <c r="I60" i="1"/>
  <c r="I61" i="1"/>
  <c r="P61" i="1" s="1"/>
  <c r="I62" i="1"/>
  <c r="I63" i="1"/>
  <c r="I64" i="1"/>
  <c r="I65" i="1"/>
  <c r="P65" i="1" s="1"/>
  <c r="I66" i="1"/>
  <c r="I67" i="1"/>
  <c r="W67" i="1" s="1"/>
  <c r="I68" i="1"/>
  <c r="I69" i="1"/>
  <c r="P69" i="1" s="1"/>
  <c r="I70" i="1"/>
  <c r="I71" i="1"/>
  <c r="I72" i="1"/>
  <c r="I73" i="1"/>
  <c r="P73" i="1" s="1"/>
  <c r="I74" i="1"/>
  <c r="I75" i="1"/>
  <c r="I76" i="1"/>
  <c r="I77" i="1"/>
  <c r="P77" i="1" s="1"/>
  <c r="I78" i="1"/>
  <c r="I79" i="1"/>
  <c r="I80" i="1"/>
  <c r="I81" i="1"/>
  <c r="P81" i="1" s="1"/>
  <c r="I82" i="1"/>
  <c r="I83" i="1"/>
  <c r="W83" i="1" s="1"/>
  <c r="I84" i="1"/>
  <c r="I85" i="1"/>
  <c r="P85" i="1" s="1"/>
  <c r="I86" i="1"/>
  <c r="I87" i="1"/>
  <c r="I88" i="1"/>
  <c r="I89" i="1"/>
  <c r="I90" i="1"/>
  <c r="I91" i="1"/>
  <c r="I92" i="1"/>
  <c r="I93" i="1"/>
  <c r="P93" i="1" s="1"/>
  <c r="I94" i="1"/>
  <c r="I95" i="1"/>
  <c r="I96" i="1"/>
  <c r="W96" i="1" s="1"/>
  <c r="I97" i="1"/>
  <c r="I98" i="1"/>
  <c r="I99" i="1"/>
  <c r="W99" i="1" s="1"/>
  <c r="I100" i="1"/>
  <c r="I101" i="1"/>
  <c r="P101" i="1" s="1"/>
  <c r="I102" i="1"/>
  <c r="I103" i="1"/>
  <c r="I104" i="1"/>
  <c r="I105" i="1"/>
  <c r="P105" i="1" s="1"/>
  <c r="I106" i="1"/>
  <c r="I107" i="1"/>
  <c r="I108" i="1"/>
  <c r="I109" i="1"/>
  <c r="P109" i="1" s="1"/>
  <c r="I110" i="1"/>
  <c r="I111" i="1"/>
  <c r="I112" i="1"/>
  <c r="W112" i="1" s="1"/>
  <c r="I113" i="1"/>
  <c r="P113" i="1" s="1"/>
  <c r="I114" i="1"/>
  <c r="I115" i="1"/>
  <c r="W115" i="1" s="1"/>
  <c r="I116" i="1"/>
  <c r="I117" i="1"/>
  <c r="P117" i="1" s="1"/>
  <c r="I118" i="1"/>
  <c r="I119" i="1"/>
  <c r="I120" i="1"/>
  <c r="I121" i="1"/>
  <c r="P121" i="1" s="1"/>
  <c r="I122" i="1"/>
  <c r="I123" i="1"/>
  <c r="W123" i="1" s="1"/>
  <c r="I124" i="1"/>
  <c r="I125" i="1"/>
  <c r="P125" i="1" s="1"/>
  <c r="I126" i="1"/>
  <c r="I127" i="1"/>
  <c r="I128" i="1"/>
  <c r="W128" i="1" s="1"/>
  <c r="I129" i="1"/>
  <c r="P129" i="1" s="1"/>
  <c r="I130" i="1"/>
  <c r="I131" i="1"/>
  <c r="I132" i="1"/>
  <c r="I133" i="1"/>
  <c r="P133" i="1" s="1"/>
  <c r="I134" i="1"/>
  <c r="I135" i="1"/>
  <c r="I136" i="1"/>
  <c r="I137" i="1"/>
  <c r="P137" i="1" s="1"/>
  <c r="I138" i="1"/>
  <c r="I139" i="1"/>
  <c r="W139" i="1" s="1"/>
  <c r="I140" i="1"/>
  <c r="I141" i="1"/>
  <c r="P141" i="1" s="1"/>
  <c r="I142" i="1"/>
  <c r="I143" i="1"/>
  <c r="I144" i="1"/>
  <c r="I145" i="1"/>
  <c r="P145" i="1" s="1"/>
  <c r="I146" i="1"/>
  <c r="I147" i="1"/>
  <c r="I148" i="1"/>
  <c r="I149" i="1"/>
  <c r="P149" i="1" s="1"/>
  <c r="I150" i="1"/>
  <c r="I151" i="1"/>
  <c r="I152" i="1"/>
  <c r="W152" i="1" s="1"/>
  <c r="I153" i="1"/>
  <c r="I154" i="1"/>
  <c r="I155" i="1"/>
  <c r="I156" i="1"/>
  <c r="I157" i="1"/>
  <c r="P157" i="1" s="1"/>
  <c r="I158" i="1"/>
  <c r="I159" i="1"/>
  <c r="I160" i="1"/>
  <c r="I161" i="1"/>
  <c r="I162" i="1"/>
  <c r="W162" i="1" s="1"/>
  <c r="I163" i="1"/>
  <c r="W163" i="1" s="1"/>
  <c r="I164" i="1"/>
  <c r="I165" i="1"/>
  <c r="P165" i="1" s="1"/>
  <c r="I166" i="1"/>
  <c r="I167" i="1"/>
  <c r="I168" i="1"/>
  <c r="W168" i="1" s="1"/>
  <c r="I169" i="1"/>
  <c r="U169" i="1" s="1"/>
  <c r="I170" i="1"/>
  <c r="I171" i="1"/>
  <c r="W171" i="1" s="1"/>
  <c r="I172" i="1"/>
  <c r="W172" i="1" s="1"/>
  <c r="I173" i="1"/>
  <c r="P173" i="1" s="1"/>
  <c r="I174" i="1"/>
  <c r="I175" i="1"/>
  <c r="I176" i="1"/>
  <c r="I177" i="1"/>
  <c r="U177" i="1" s="1"/>
  <c r="I178" i="1"/>
  <c r="I179" i="1"/>
  <c r="W179" i="1" s="1"/>
  <c r="I180" i="1"/>
  <c r="W180" i="1" s="1"/>
  <c r="I181" i="1"/>
  <c r="P181" i="1" s="1"/>
  <c r="I182" i="1"/>
  <c r="I183" i="1"/>
  <c r="I184" i="1"/>
  <c r="I185" i="1"/>
  <c r="U185" i="1" s="1"/>
  <c r="I186" i="1"/>
  <c r="I187" i="1"/>
  <c r="W187" i="1" s="1"/>
  <c r="I188" i="1"/>
  <c r="W188" i="1" s="1"/>
  <c r="I189" i="1"/>
  <c r="P189" i="1" s="1"/>
  <c r="I190" i="1"/>
  <c r="I191" i="1"/>
  <c r="I192" i="1"/>
  <c r="I193" i="1"/>
  <c r="U193" i="1" s="1"/>
  <c r="I194" i="1"/>
  <c r="I195" i="1"/>
  <c r="W195" i="1" s="1"/>
  <c r="I196" i="1"/>
  <c r="W196" i="1" s="1"/>
  <c r="I197" i="1"/>
  <c r="P197" i="1" s="1"/>
  <c r="I198" i="1"/>
  <c r="I199" i="1"/>
  <c r="I200" i="1"/>
  <c r="I201" i="1"/>
  <c r="U201" i="1" s="1"/>
  <c r="I202" i="1"/>
  <c r="I203" i="1"/>
  <c r="W203" i="1" s="1"/>
  <c r="I204" i="1"/>
  <c r="W204" i="1" s="1"/>
  <c r="I205" i="1"/>
  <c r="P205" i="1" s="1"/>
  <c r="I206" i="1"/>
  <c r="I207" i="1"/>
  <c r="I208" i="1"/>
  <c r="I209" i="1"/>
  <c r="U209" i="1" s="1"/>
  <c r="I210" i="1"/>
  <c r="I211" i="1"/>
  <c r="W211" i="1" s="1"/>
  <c r="I212" i="1"/>
  <c r="W212" i="1" s="1"/>
  <c r="I213" i="1"/>
  <c r="P213" i="1" s="1"/>
  <c r="I214" i="1"/>
  <c r="I215" i="1"/>
  <c r="I216" i="1"/>
  <c r="I217" i="1"/>
  <c r="U217" i="1" s="1"/>
  <c r="I218" i="1"/>
  <c r="I219" i="1"/>
  <c r="W219" i="1" s="1"/>
  <c r="I220" i="1"/>
  <c r="W220" i="1" s="1"/>
  <c r="I221" i="1"/>
  <c r="P221" i="1" s="1"/>
  <c r="I222" i="1"/>
  <c r="I223" i="1"/>
  <c r="I224" i="1"/>
  <c r="I225" i="1"/>
  <c r="U225" i="1" s="1"/>
  <c r="I226" i="1"/>
  <c r="I227" i="1"/>
  <c r="W227" i="1" s="1"/>
  <c r="I228" i="1"/>
  <c r="W228" i="1" s="1"/>
  <c r="I229" i="1"/>
  <c r="P229" i="1" s="1"/>
  <c r="I230" i="1"/>
  <c r="I231" i="1"/>
  <c r="I232" i="1"/>
  <c r="I233" i="1"/>
  <c r="U233" i="1" s="1"/>
  <c r="I234" i="1"/>
  <c r="I235" i="1"/>
  <c r="W235" i="1" s="1"/>
  <c r="I236" i="1"/>
  <c r="W236" i="1" s="1"/>
  <c r="I237" i="1"/>
  <c r="P237" i="1" s="1"/>
  <c r="I238" i="1"/>
  <c r="I239" i="1"/>
  <c r="I240" i="1"/>
  <c r="I241" i="1"/>
  <c r="U241" i="1" s="1"/>
  <c r="I242" i="1"/>
  <c r="I243" i="1"/>
  <c r="W243" i="1" s="1"/>
  <c r="I244" i="1"/>
  <c r="W244" i="1" s="1"/>
  <c r="I245" i="1"/>
  <c r="P245" i="1" s="1"/>
  <c r="I246" i="1"/>
  <c r="I247" i="1"/>
  <c r="I248" i="1"/>
  <c r="I249" i="1"/>
  <c r="U249" i="1" s="1"/>
  <c r="I250" i="1"/>
  <c r="I251" i="1"/>
  <c r="W251" i="1" s="1"/>
  <c r="I252" i="1"/>
  <c r="W252" i="1" s="1"/>
  <c r="I253" i="1"/>
  <c r="P253" i="1" s="1"/>
  <c r="I254" i="1"/>
  <c r="I255" i="1"/>
  <c r="I256" i="1"/>
  <c r="I257" i="1"/>
  <c r="U257" i="1" s="1"/>
  <c r="H4" i="1"/>
  <c r="W260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J257" i="13"/>
  <c r="J256" i="13"/>
  <c r="J255" i="13"/>
  <c r="J254" i="13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195" i="13"/>
  <c r="J194" i="13"/>
  <c r="J193" i="13"/>
  <c r="J192" i="13"/>
  <c r="J191" i="13"/>
  <c r="J190" i="13"/>
  <c r="J189" i="13"/>
  <c r="J188" i="13"/>
  <c r="J187" i="13"/>
  <c r="J186" i="13"/>
  <c r="J185" i="13"/>
  <c r="J184" i="13"/>
  <c r="J183" i="13"/>
  <c r="J182" i="13"/>
  <c r="J181" i="13"/>
  <c r="J180" i="13"/>
  <c r="J179" i="13"/>
  <c r="J178" i="13"/>
  <c r="J177" i="13"/>
  <c r="J176" i="13"/>
  <c r="J175" i="13"/>
  <c r="J174" i="13"/>
  <c r="J173" i="13"/>
  <c r="J172" i="13"/>
  <c r="J171" i="13"/>
  <c r="J170" i="13"/>
  <c r="J169" i="13"/>
  <c r="J168" i="13"/>
  <c r="J167" i="13"/>
  <c r="J166" i="13"/>
  <c r="J165" i="13"/>
  <c r="J164" i="13"/>
  <c r="J163" i="13"/>
  <c r="J162" i="13"/>
  <c r="J161" i="13"/>
  <c r="J160" i="13"/>
  <c r="J159" i="13"/>
  <c r="J158" i="13"/>
  <c r="J157" i="13"/>
  <c r="J156" i="13"/>
  <c r="J155" i="13"/>
  <c r="J15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M12" i="13"/>
  <c r="J12" i="13"/>
  <c r="J11" i="13"/>
  <c r="J10" i="13"/>
  <c r="J9" i="13"/>
  <c r="J8" i="13"/>
  <c r="J7" i="13"/>
  <c r="J6" i="13"/>
  <c r="J5" i="13"/>
  <c r="J4" i="13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4" i="12"/>
  <c r="M16" i="12"/>
  <c r="M15" i="12"/>
  <c r="M14" i="12"/>
  <c r="M13" i="12"/>
  <c r="M12" i="12"/>
  <c r="H9" i="9" l="1"/>
  <c r="H9" i="10"/>
  <c r="I8" i="14"/>
  <c r="I16" i="14" s="1"/>
  <c r="H17" i="14" s="1"/>
  <c r="I8" i="9"/>
  <c r="I16" i="9" s="1"/>
  <c r="H17" i="9" s="1"/>
  <c r="I8" i="10"/>
  <c r="I16" i="10" s="1"/>
  <c r="H17" i="10" s="1"/>
  <c r="H9" i="14"/>
  <c r="G9" i="15"/>
  <c r="H8" i="15"/>
  <c r="M8" i="15" s="1"/>
  <c r="L9" i="15" s="1"/>
  <c r="H9" i="4"/>
  <c r="W261" i="1"/>
  <c r="I8" i="4"/>
  <c r="U16" i="1"/>
  <c r="P16" i="1"/>
  <c r="U256" i="1"/>
  <c r="P256" i="1"/>
  <c r="U240" i="1"/>
  <c r="P240" i="1"/>
  <c r="U208" i="1"/>
  <c r="P208" i="1"/>
  <c r="U192" i="1"/>
  <c r="P192" i="1"/>
  <c r="U160" i="1"/>
  <c r="P160" i="1"/>
  <c r="U136" i="1"/>
  <c r="P136" i="1"/>
  <c r="U104" i="1"/>
  <c r="P104" i="1"/>
  <c r="U88" i="1"/>
  <c r="P88" i="1"/>
  <c r="U64" i="1"/>
  <c r="P64" i="1"/>
  <c r="U48" i="1"/>
  <c r="P48" i="1"/>
  <c r="U24" i="1"/>
  <c r="P24" i="1"/>
  <c r="U255" i="1"/>
  <c r="P255" i="1"/>
  <c r="U247" i="1"/>
  <c r="P247" i="1"/>
  <c r="U239" i="1"/>
  <c r="P239" i="1"/>
  <c r="U231" i="1"/>
  <c r="P231" i="1"/>
  <c r="U223" i="1"/>
  <c r="P223" i="1"/>
  <c r="U215" i="1"/>
  <c r="P215" i="1"/>
  <c r="U207" i="1"/>
  <c r="P207" i="1"/>
  <c r="U199" i="1"/>
  <c r="P199" i="1"/>
  <c r="U191" i="1"/>
  <c r="P191" i="1"/>
  <c r="U183" i="1"/>
  <c r="P183" i="1"/>
  <c r="U175" i="1"/>
  <c r="P175" i="1"/>
  <c r="U167" i="1"/>
  <c r="P167" i="1"/>
  <c r="U159" i="1"/>
  <c r="P159" i="1"/>
  <c r="U151" i="1"/>
  <c r="P151" i="1"/>
  <c r="U143" i="1"/>
  <c r="P143" i="1"/>
  <c r="U135" i="1"/>
  <c r="P135" i="1"/>
  <c r="U127" i="1"/>
  <c r="P127" i="1"/>
  <c r="U119" i="1"/>
  <c r="P119" i="1"/>
  <c r="W111" i="1"/>
  <c r="U111" i="1"/>
  <c r="P111" i="1"/>
  <c r="W103" i="1"/>
  <c r="U103" i="1"/>
  <c r="P103" i="1"/>
  <c r="W95" i="1"/>
  <c r="U95" i="1"/>
  <c r="P95" i="1"/>
  <c r="W87" i="1"/>
  <c r="U87" i="1"/>
  <c r="P87" i="1"/>
  <c r="W79" i="1"/>
  <c r="U79" i="1"/>
  <c r="P79" i="1"/>
  <c r="W71" i="1"/>
  <c r="U71" i="1"/>
  <c r="P71" i="1"/>
  <c r="W63" i="1"/>
  <c r="U63" i="1"/>
  <c r="P63" i="1"/>
  <c r="W55" i="1"/>
  <c r="U55" i="1"/>
  <c r="P55" i="1"/>
  <c r="W47" i="1"/>
  <c r="U47" i="1"/>
  <c r="P47" i="1"/>
  <c r="W39" i="1"/>
  <c r="U39" i="1"/>
  <c r="P39" i="1"/>
  <c r="W31" i="1"/>
  <c r="U31" i="1"/>
  <c r="P31" i="1"/>
  <c r="W23" i="1"/>
  <c r="U23" i="1"/>
  <c r="P23" i="1"/>
  <c r="W15" i="1"/>
  <c r="U15" i="1"/>
  <c r="P15" i="1"/>
  <c r="W7" i="1"/>
  <c r="U7" i="1"/>
  <c r="P7" i="1"/>
  <c r="W141" i="1"/>
  <c r="W127" i="1"/>
  <c r="P209" i="1"/>
  <c r="U253" i="1"/>
  <c r="U189" i="1"/>
  <c r="U125" i="1"/>
  <c r="U61" i="1"/>
  <c r="U232" i="1"/>
  <c r="P232" i="1"/>
  <c r="U184" i="1"/>
  <c r="P184" i="1"/>
  <c r="U152" i="1"/>
  <c r="P152" i="1"/>
  <c r="U120" i="1"/>
  <c r="P120" i="1"/>
  <c r="U80" i="1"/>
  <c r="P80" i="1"/>
  <c r="U32" i="1"/>
  <c r="P32" i="1"/>
  <c r="U254" i="1"/>
  <c r="P254" i="1"/>
  <c r="U246" i="1"/>
  <c r="P246" i="1"/>
  <c r="U238" i="1"/>
  <c r="P238" i="1"/>
  <c r="U230" i="1"/>
  <c r="P230" i="1"/>
  <c r="U222" i="1"/>
  <c r="P222" i="1"/>
  <c r="U214" i="1"/>
  <c r="P214" i="1"/>
  <c r="U206" i="1"/>
  <c r="P206" i="1"/>
  <c r="U198" i="1"/>
  <c r="P198" i="1"/>
  <c r="U190" i="1"/>
  <c r="P190" i="1"/>
  <c r="U182" i="1"/>
  <c r="P182" i="1"/>
  <c r="U174" i="1"/>
  <c r="P174" i="1"/>
  <c r="U166" i="1"/>
  <c r="P166" i="1"/>
  <c r="U158" i="1"/>
  <c r="P158" i="1"/>
  <c r="U150" i="1"/>
  <c r="P150" i="1"/>
  <c r="U142" i="1"/>
  <c r="P142" i="1"/>
  <c r="U134" i="1"/>
  <c r="P134" i="1"/>
  <c r="U126" i="1"/>
  <c r="P126" i="1"/>
  <c r="U118" i="1"/>
  <c r="P118" i="1"/>
  <c r="U110" i="1"/>
  <c r="P110" i="1"/>
  <c r="U102" i="1"/>
  <c r="P102" i="1"/>
  <c r="U94" i="1"/>
  <c r="P94" i="1"/>
  <c r="U86" i="1"/>
  <c r="P86" i="1"/>
  <c r="U78" i="1"/>
  <c r="P78" i="1"/>
  <c r="U70" i="1"/>
  <c r="P70" i="1"/>
  <c r="U62" i="1"/>
  <c r="P62" i="1"/>
  <c r="U54" i="1"/>
  <c r="P54" i="1"/>
  <c r="U46" i="1"/>
  <c r="P46" i="1"/>
  <c r="U38" i="1"/>
  <c r="P38" i="1"/>
  <c r="U30" i="1"/>
  <c r="P30" i="1"/>
  <c r="U22" i="1"/>
  <c r="P22" i="1"/>
  <c r="U14" i="1"/>
  <c r="P14" i="1"/>
  <c r="U6" i="1"/>
  <c r="P6" i="1"/>
  <c r="W151" i="1"/>
  <c r="W126" i="1"/>
  <c r="W80" i="1"/>
  <c r="W64" i="1"/>
  <c r="W48" i="1"/>
  <c r="W32" i="1"/>
  <c r="W16" i="1"/>
  <c r="P201" i="1"/>
  <c r="U245" i="1"/>
  <c r="U181" i="1"/>
  <c r="U117" i="1"/>
  <c r="U53" i="1"/>
  <c r="W160" i="1"/>
  <c r="W136" i="1"/>
  <c r="W125" i="1"/>
  <c r="P257" i="1"/>
  <c r="P193" i="1"/>
  <c r="U237" i="1"/>
  <c r="U173" i="1"/>
  <c r="U109" i="1"/>
  <c r="U45" i="1"/>
  <c r="U224" i="1"/>
  <c r="P224" i="1"/>
  <c r="P252" i="1"/>
  <c r="U252" i="1"/>
  <c r="P244" i="1"/>
  <c r="U244" i="1"/>
  <c r="P236" i="1"/>
  <c r="U236" i="1"/>
  <c r="P228" i="1"/>
  <c r="U228" i="1"/>
  <c r="P220" i="1"/>
  <c r="U220" i="1"/>
  <c r="P212" i="1"/>
  <c r="U212" i="1"/>
  <c r="P204" i="1"/>
  <c r="U204" i="1"/>
  <c r="P196" i="1"/>
  <c r="U196" i="1"/>
  <c r="P188" i="1"/>
  <c r="U188" i="1"/>
  <c r="P180" i="1"/>
  <c r="U180" i="1"/>
  <c r="P172" i="1"/>
  <c r="U172" i="1"/>
  <c r="P164" i="1"/>
  <c r="W164" i="1"/>
  <c r="U164" i="1"/>
  <c r="P156" i="1"/>
  <c r="W156" i="1"/>
  <c r="U156" i="1"/>
  <c r="P148" i="1"/>
  <c r="W148" i="1"/>
  <c r="U148" i="1"/>
  <c r="P140" i="1"/>
  <c r="W140" i="1"/>
  <c r="U140" i="1"/>
  <c r="P132" i="1"/>
  <c r="W132" i="1"/>
  <c r="U132" i="1"/>
  <c r="P124" i="1"/>
  <c r="W124" i="1"/>
  <c r="U124" i="1"/>
  <c r="P116" i="1"/>
  <c r="W116" i="1"/>
  <c r="U116" i="1"/>
  <c r="P108" i="1"/>
  <c r="W108" i="1"/>
  <c r="U108" i="1"/>
  <c r="P100" i="1"/>
  <c r="W100" i="1"/>
  <c r="U100" i="1"/>
  <c r="P92" i="1"/>
  <c r="W92" i="1"/>
  <c r="U92" i="1"/>
  <c r="P84" i="1"/>
  <c r="W84" i="1"/>
  <c r="U84" i="1"/>
  <c r="P76" i="1"/>
  <c r="W76" i="1"/>
  <c r="U76" i="1"/>
  <c r="P68" i="1"/>
  <c r="W68" i="1"/>
  <c r="U68" i="1"/>
  <c r="P60" i="1"/>
  <c r="W60" i="1"/>
  <c r="U60" i="1"/>
  <c r="P52" i="1"/>
  <c r="W52" i="1"/>
  <c r="U52" i="1"/>
  <c r="P44" i="1"/>
  <c r="W44" i="1"/>
  <c r="U44" i="1"/>
  <c r="P36" i="1"/>
  <c r="W36" i="1"/>
  <c r="U36" i="1"/>
  <c r="P28" i="1"/>
  <c r="W28" i="1"/>
  <c r="U28" i="1"/>
  <c r="P20" i="1"/>
  <c r="W20" i="1"/>
  <c r="U20" i="1"/>
  <c r="P12" i="1"/>
  <c r="W12" i="1"/>
  <c r="U12" i="1"/>
  <c r="P4" i="1"/>
  <c r="U4" i="1"/>
  <c r="W257" i="1"/>
  <c r="W249" i="1"/>
  <c r="W241" i="1"/>
  <c r="W233" i="1"/>
  <c r="W225" i="1"/>
  <c r="W217" i="1"/>
  <c r="W209" i="1"/>
  <c r="W201" i="1"/>
  <c r="W193" i="1"/>
  <c r="W185" i="1"/>
  <c r="W177" i="1"/>
  <c r="W169" i="1"/>
  <c r="W159" i="1"/>
  <c r="W149" i="1"/>
  <c r="W135" i="1"/>
  <c r="W109" i="1"/>
  <c r="W93" i="1"/>
  <c r="W77" i="1"/>
  <c r="W61" i="1"/>
  <c r="W45" i="1"/>
  <c r="W29" i="1"/>
  <c r="W13" i="1"/>
  <c r="P249" i="1"/>
  <c r="P185" i="1"/>
  <c r="U229" i="1"/>
  <c r="U165" i="1"/>
  <c r="U101" i="1"/>
  <c r="U37" i="1"/>
  <c r="U248" i="1"/>
  <c r="P248" i="1"/>
  <c r="U216" i="1"/>
  <c r="P216" i="1"/>
  <c r="U200" i="1"/>
  <c r="P200" i="1"/>
  <c r="U176" i="1"/>
  <c r="P176" i="1"/>
  <c r="U144" i="1"/>
  <c r="P144" i="1"/>
  <c r="U112" i="1"/>
  <c r="P112" i="1"/>
  <c r="U96" i="1"/>
  <c r="P96" i="1"/>
  <c r="U72" i="1"/>
  <c r="P72" i="1"/>
  <c r="U56" i="1"/>
  <c r="P56" i="1"/>
  <c r="U8" i="1"/>
  <c r="P8" i="1"/>
  <c r="P251" i="1"/>
  <c r="U251" i="1"/>
  <c r="P243" i="1"/>
  <c r="U243" i="1"/>
  <c r="P235" i="1"/>
  <c r="U235" i="1"/>
  <c r="P227" i="1"/>
  <c r="U227" i="1"/>
  <c r="P219" i="1"/>
  <c r="U219" i="1"/>
  <c r="P211" i="1"/>
  <c r="U211" i="1"/>
  <c r="P203" i="1"/>
  <c r="U203" i="1"/>
  <c r="P195" i="1"/>
  <c r="U195" i="1"/>
  <c r="P187" i="1"/>
  <c r="U187" i="1"/>
  <c r="P179" i="1"/>
  <c r="U179" i="1"/>
  <c r="P171" i="1"/>
  <c r="U171" i="1"/>
  <c r="P163" i="1"/>
  <c r="U163" i="1"/>
  <c r="P155" i="1"/>
  <c r="U155" i="1"/>
  <c r="P147" i="1"/>
  <c r="U147" i="1"/>
  <c r="P139" i="1"/>
  <c r="U139" i="1"/>
  <c r="P131" i="1"/>
  <c r="U131" i="1"/>
  <c r="P123" i="1"/>
  <c r="U123" i="1"/>
  <c r="P115" i="1"/>
  <c r="U115" i="1"/>
  <c r="P107" i="1"/>
  <c r="U107" i="1"/>
  <c r="P99" i="1"/>
  <c r="U99" i="1"/>
  <c r="P91" i="1"/>
  <c r="U91" i="1"/>
  <c r="P83" i="1"/>
  <c r="U83" i="1"/>
  <c r="P75" i="1"/>
  <c r="U75" i="1"/>
  <c r="P67" i="1"/>
  <c r="U67" i="1"/>
  <c r="P59" i="1"/>
  <c r="U59" i="1"/>
  <c r="P51" i="1"/>
  <c r="U51" i="1"/>
  <c r="P43" i="1"/>
  <c r="U43" i="1"/>
  <c r="P35" i="1"/>
  <c r="U35" i="1"/>
  <c r="P27" i="1"/>
  <c r="U27" i="1"/>
  <c r="P19" i="1"/>
  <c r="U19" i="1"/>
  <c r="P11" i="1"/>
  <c r="U11" i="1"/>
  <c r="W256" i="1"/>
  <c r="W248" i="1"/>
  <c r="W240" i="1"/>
  <c r="W232" i="1"/>
  <c r="W224" i="1"/>
  <c r="W216" i="1"/>
  <c r="W208" i="1"/>
  <c r="W200" i="1"/>
  <c r="W192" i="1"/>
  <c r="W184" i="1"/>
  <c r="W176" i="1"/>
  <c r="W158" i="1"/>
  <c r="W147" i="1"/>
  <c r="W134" i="1"/>
  <c r="W120" i="1"/>
  <c r="W107" i="1"/>
  <c r="W91" i="1"/>
  <c r="W75" i="1"/>
  <c r="W59" i="1"/>
  <c r="W43" i="1"/>
  <c r="W27" i="1"/>
  <c r="W11" i="1"/>
  <c r="P241" i="1"/>
  <c r="P177" i="1"/>
  <c r="U221" i="1"/>
  <c r="U157" i="1"/>
  <c r="U93" i="1"/>
  <c r="U29" i="1"/>
  <c r="U168" i="1"/>
  <c r="P168" i="1"/>
  <c r="U128" i="1"/>
  <c r="P128" i="1"/>
  <c r="U40" i="1"/>
  <c r="P40" i="1"/>
  <c r="P260" i="1"/>
  <c r="U260" i="1"/>
  <c r="S260" i="1"/>
  <c r="P250" i="1"/>
  <c r="U250" i="1"/>
  <c r="P242" i="1"/>
  <c r="U242" i="1"/>
  <c r="P234" i="1"/>
  <c r="U234" i="1"/>
  <c r="P226" i="1"/>
  <c r="U226" i="1"/>
  <c r="P218" i="1"/>
  <c r="U218" i="1"/>
  <c r="P210" i="1"/>
  <c r="U210" i="1"/>
  <c r="P202" i="1"/>
  <c r="U202" i="1"/>
  <c r="P194" i="1"/>
  <c r="U194" i="1"/>
  <c r="P186" i="1"/>
  <c r="U186" i="1"/>
  <c r="P178" i="1"/>
  <c r="U178" i="1"/>
  <c r="P170" i="1"/>
  <c r="U170" i="1"/>
  <c r="P162" i="1"/>
  <c r="U162" i="1"/>
  <c r="P154" i="1"/>
  <c r="U154" i="1"/>
  <c r="P146" i="1"/>
  <c r="W146" i="1"/>
  <c r="U146" i="1"/>
  <c r="P138" i="1"/>
  <c r="W138" i="1"/>
  <c r="U138" i="1"/>
  <c r="P130" i="1"/>
  <c r="W130" i="1"/>
  <c r="U130" i="1"/>
  <c r="P122" i="1"/>
  <c r="W122" i="1"/>
  <c r="U122" i="1"/>
  <c r="P114" i="1"/>
  <c r="W114" i="1"/>
  <c r="U114" i="1"/>
  <c r="P106" i="1"/>
  <c r="W106" i="1"/>
  <c r="U106" i="1"/>
  <c r="P98" i="1"/>
  <c r="W98" i="1"/>
  <c r="U98" i="1"/>
  <c r="P90" i="1"/>
  <c r="W90" i="1"/>
  <c r="U90" i="1"/>
  <c r="P82" i="1"/>
  <c r="W82" i="1"/>
  <c r="U82" i="1"/>
  <c r="P74" i="1"/>
  <c r="W74" i="1"/>
  <c r="U74" i="1"/>
  <c r="P66" i="1"/>
  <c r="W66" i="1"/>
  <c r="U66" i="1"/>
  <c r="P58" i="1"/>
  <c r="W58" i="1"/>
  <c r="U58" i="1"/>
  <c r="P50" i="1"/>
  <c r="W50" i="1"/>
  <c r="U50" i="1"/>
  <c r="P42" i="1"/>
  <c r="W42" i="1"/>
  <c r="U42" i="1"/>
  <c r="P34" i="1"/>
  <c r="W34" i="1"/>
  <c r="U34" i="1"/>
  <c r="P26" i="1"/>
  <c r="W26" i="1"/>
  <c r="U26" i="1"/>
  <c r="P18" i="1"/>
  <c r="W18" i="1"/>
  <c r="U18" i="1"/>
  <c r="P10" i="1"/>
  <c r="W10" i="1"/>
  <c r="U10" i="1"/>
  <c r="W255" i="1"/>
  <c r="W247" i="1"/>
  <c r="W239" i="1"/>
  <c r="W231" i="1"/>
  <c r="W223" i="1"/>
  <c r="W215" i="1"/>
  <c r="W207" i="1"/>
  <c r="W199" i="1"/>
  <c r="W191" i="1"/>
  <c r="W183" i="1"/>
  <c r="W175" i="1"/>
  <c r="W167" i="1"/>
  <c r="W157" i="1"/>
  <c r="W144" i="1"/>
  <c r="W133" i="1"/>
  <c r="W119" i="1"/>
  <c r="W104" i="1"/>
  <c r="W88" i="1"/>
  <c r="W72" i="1"/>
  <c r="W56" i="1"/>
  <c r="W40" i="1"/>
  <c r="W24" i="1"/>
  <c r="W8" i="1"/>
  <c r="P233" i="1"/>
  <c r="P169" i="1"/>
  <c r="U213" i="1"/>
  <c r="U149" i="1"/>
  <c r="U85" i="1"/>
  <c r="U21" i="1"/>
  <c r="W161" i="1"/>
  <c r="U161" i="1"/>
  <c r="W153" i="1"/>
  <c r="U153" i="1"/>
  <c r="W145" i="1"/>
  <c r="U145" i="1"/>
  <c r="W137" i="1"/>
  <c r="U137" i="1"/>
  <c r="W129" i="1"/>
  <c r="U129" i="1"/>
  <c r="W121" i="1"/>
  <c r="U121" i="1"/>
  <c r="W113" i="1"/>
  <c r="U113" i="1"/>
  <c r="W105" i="1"/>
  <c r="U105" i="1"/>
  <c r="W97" i="1"/>
  <c r="U97" i="1"/>
  <c r="W89" i="1"/>
  <c r="U89" i="1"/>
  <c r="W81" i="1"/>
  <c r="U81" i="1"/>
  <c r="W73" i="1"/>
  <c r="U73" i="1"/>
  <c r="W65" i="1"/>
  <c r="U65" i="1"/>
  <c r="W57" i="1"/>
  <c r="U57" i="1"/>
  <c r="W49" i="1"/>
  <c r="U49" i="1"/>
  <c r="W41" i="1"/>
  <c r="U41" i="1"/>
  <c r="W33" i="1"/>
  <c r="U33" i="1"/>
  <c r="W25" i="1"/>
  <c r="U25" i="1"/>
  <c r="W17" i="1"/>
  <c r="U17" i="1"/>
  <c r="W9" i="1"/>
  <c r="U9" i="1"/>
  <c r="W254" i="1"/>
  <c r="W246" i="1"/>
  <c r="W238" i="1"/>
  <c r="W230" i="1"/>
  <c r="W222" i="1"/>
  <c r="W214" i="1"/>
  <c r="W206" i="1"/>
  <c r="W198" i="1"/>
  <c r="W190" i="1"/>
  <c r="W182" i="1"/>
  <c r="W174" i="1"/>
  <c r="W166" i="1"/>
  <c r="W155" i="1"/>
  <c r="W143" i="1"/>
  <c r="W131" i="1"/>
  <c r="W118" i="1"/>
  <c r="W102" i="1"/>
  <c r="W86" i="1"/>
  <c r="W70" i="1"/>
  <c r="W54" i="1"/>
  <c r="W38" i="1"/>
  <c r="W22" i="1"/>
  <c r="W6" i="1"/>
  <c r="W259" i="1" s="1"/>
  <c r="P225" i="1"/>
  <c r="P161" i="1"/>
  <c r="P97" i="1"/>
  <c r="P33" i="1"/>
  <c r="U205" i="1"/>
  <c r="U141" i="1"/>
  <c r="U77" i="1"/>
  <c r="U13" i="1"/>
  <c r="B31" i="14"/>
  <c r="I16" i="4"/>
  <c r="H17" i="4" s="1"/>
  <c r="I17" i="4"/>
  <c r="I13" i="4"/>
  <c r="E17" i="4" s="1"/>
  <c r="I15" i="4"/>
  <c r="G17" i="4" s="1"/>
  <c r="K122" i="2"/>
  <c r="E122" i="1" s="1"/>
  <c r="K19" i="2"/>
  <c r="E19" i="1" s="1"/>
  <c r="K83" i="2"/>
  <c r="E83" i="1" s="1"/>
  <c r="K147" i="2"/>
  <c r="E147" i="1" s="1"/>
  <c r="K211" i="2"/>
  <c r="E211" i="1" s="1"/>
  <c r="K58" i="2"/>
  <c r="E58" i="1" s="1"/>
  <c r="K194" i="2"/>
  <c r="E194" i="1" s="1"/>
  <c r="K36" i="2"/>
  <c r="E36" i="1" s="1"/>
  <c r="K100" i="2"/>
  <c r="E100" i="1" s="1"/>
  <c r="K164" i="2"/>
  <c r="E164" i="1" s="1"/>
  <c r="K228" i="2"/>
  <c r="E228" i="1" s="1"/>
  <c r="K45" i="2"/>
  <c r="E45" i="1" s="1"/>
  <c r="K109" i="2"/>
  <c r="E109" i="1" s="1"/>
  <c r="K189" i="2"/>
  <c r="E189" i="1" s="1"/>
  <c r="K7" i="2"/>
  <c r="E7" i="1" s="1"/>
  <c r="K78" i="2"/>
  <c r="E78" i="1" s="1"/>
  <c r="K142" i="2"/>
  <c r="E142" i="1" s="1"/>
  <c r="K206" i="2"/>
  <c r="E206" i="1" s="1"/>
  <c r="K23" i="2"/>
  <c r="E23" i="1" s="1"/>
  <c r="K87" i="2"/>
  <c r="E87" i="1" s="1"/>
  <c r="K151" i="2"/>
  <c r="E151" i="1" s="1"/>
  <c r="K215" i="2"/>
  <c r="E215" i="1" s="1"/>
  <c r="K32" i="2"/>
  <c r="E32" i="1" s="1"/>
  <c r="K96" i="2"/>
  <c r="E96" i="1" s="1"/>
  <c r="K160" i="2"/>
  <c r="E160" i="1" s="1"/>
  <c r="K224" i="2"/>
  <c r="E224" i="1" s="1"/>
  <c r="K25" i="2"/>
  <c r="E25" i="1" s="1"/>
  <c r="K89" i="2"/>
  <c r="E89" i="1" s="1"/>
  <c r="K153" i="2"/>
  <c r="E153" i="1" s="1"/>
  <c r="K217" i="2"/>
  <c r="E217" i="1" s="1"/>
  <c r="M6" i="2"/>
  <c r="K114" i="2" s="1"/>
  <c r="E114" i="1" s="1"/>
  <c r="M15" i="2"/>
  <c r="M16" i="2" s="1"/>
  <c r="K14" i="3"/>
  <c r="K11" i="3"/>
  <c r="K8" i="3"/>
  <c r="K5" i="3"/>
  <c r="K16" i="3"/>
  <c r="K4" i="3"/>
  <c r="K12" i="3"/>
  <c r="K6" i="3"/>
  <c r="M9" i="3"/>
  <c r="M13" i="3" s="1"/>
  <c r="M14" i="3" s="1"/>
  <c r="K9" i="3"/>
  <c r="K19" i="3"/>
  <c r="K27" i="3"/>
  <c r="K35" i="3"/>
  <c r="K43" i="3"/>
  <c r="K51" i="3"/>
  <c r="K59" i="3"/>
  <c r="K67" i="3"/>
  <c r="K75" i="3"/>
  <c r="K83" i="3"/>
  <c r="K91" i="3"/>
  <c r="K99" i="3"/>
  <c r="K107" i="3"/>
  <c r="K115" i="3"/>
  <c r="K123" i="3"/>
  <c r="K131" i="3"/>
  <c r="K139" i="3"/>
  <c r="K147" i="3"/>
  <c r="K155" i="3"/>
  <c r="K163" i="3"/>
  <c r="K171" i="3"/>
  <c r="K179" i="3"/>
  <c r="K187" i="3"/>
  <c r="K195" i="3"/>
  <c r="K203" i="3"/>
  <c r="K211" i="3"/>
  <c r="K219" i="3"/>
  <c r="K227" i="3"/>
  <c r="K235" i="3"/>
  <c r="K243" i="3"/>
  <c r="K251" i="3"/>
  <c r="K53" i="3"/>
  <c r="K61" i="3"/>
  <c r="K69" i="3"/>
  <c r="K77" i="3"/>
  <c r="K85" i="3"/>
  <c r="K93" i="3"/>
  <c r="K101" i="3"/>
  <c r="K109" i="3"/>
  <c r="K117" i="3"/>
  <c r="K125" i="3"/>
  <c r="K133" i="3"/>
  <c r="K141" i="3"/>
  <c r="K149" i="3"/>
  <c r="K157" i="3"/>
  <c r="K165" i="3"/>
  <c r="K173" i="3"/>
  <c r="K181" i="3"/>
  <c r="K189" i="3"/>
  <c r="K197" i="3"/>
  <c r="K205" i="3"/>
  <c r="K213" i="3"/>
  <c r="K221" i="3"/>
  <c r="K229" i="3"/>
  <c r="K237" i="3"/>
  <c r="K245" i="3"/>
  <c r="K253" i="3"/>
  <c r="K7" i="3"/>
  <c r="K22" i="3"/>
  <c r="K30" i="3"/>
  <c r="K38" i="3"/>
  <c r="K46" i="3"/>
  <c r="K54" i="3"/>
  <c r="K62" i="3"/>
  <c r="K70" i="3"/>
  <c r="K78" i="3"/>
  <c r="K86" i="3"/>
  <c r="K94" i="3"/>
  <c r="K102" i="3"/>
  <c r="K110" i="3"/>
  <c r="K118" i="3"/>
  <c r="K126" i="3"/>
  <c r="K134" i="3"/>
  <c r="K142" i="3"/>
  <c r="K150" i="3"/>
  <c r="K158" i="3"/>
  <c r="K166" i="3"/>
  <c r="K174" i="3"/>
  <c r="K182" i="3"/>
  <c r="K190" i="3"/>
  <c r="K198" i="3"/>
  <c r="K206" i="3"/>
  <c r="K214" i="3"/>
  <c r="K222" i="3"/>
  <c r="K230" i="3"/>
  <c r="K238" i="3"/>
  <c r="K246" i="3"/>
  <c r="K254" i="3"/>
  <c r="K23" i="3"/>
  <c r="K31" i="3"/>
  <c r="K39" i="3"/>
  <c r="K47" i="3"/>
  <c r="K55" i="3"/>
  <c r="K63" i="3"/>
  <c r="K71" i="3"/>
  <c r="K79" i="3"/>
  <c r="K87" i="3"/>
  <c r="K95" i="3"/>
  <c r="K103" i="3"/>
  <c r="K111" i="3"/>
  <c r="K119" i="3"/>
  <c r="K127" i="3"/>
  <c r="K135" i="3"/>
  <c r="K143" i="3"/>
  <c r="K151" i="3"/>
  <c r="K159" i="3"/>
  <c r="K167" i="3"/>
  <c r="K175" i="3"/>
  <c r="K183" i="3"/>
  <c r="K191" i="3"/>
  <c r="K199" i="3"/>
  <c r="K207" i="3"/>
  <c r="K215" i="3"/>
  <c r="K223" i="3"/>
  <c r="K231" i="3"/>
  <c r="K239" i="3"/>
  <c r="K247" i="3"/>
  <c r="K255" i="3"/>
  <c r="K49" i="3"/>
  <c r="K57" i="3"/>
  <c r="K65" i="3"/>
  <c r="K73" i="3"/>
  <c r="K81" i="3"/>
  <c r="K89" i="3"/>
  <c r="K97" i="3"/>
  <c r="K105" i="3"/>
  <c r="K113" i="3"/>
  <c r="K121" i="3"/>
  <c r="K129" i="3"/>
  <c r="K137" i="3"/>
  <c r="K145" i="3"/>
  <c r="K153" i="3"/>
  <c r="K161" i="3"/>
  <c r="K169" i="3"/>
  <c r="K177" i="3"/>
  <c r="K185" i="3"/>
  <c r="K193" i="3"/>
  <c r="K201" i="3"/>
  <c r="K209" i="3"/>
  <c r="K217" i="3"/>
  <c r="K225" i="3"/>
  <c r="K233" i="3"/>
  <c r="K241" i="3"/>
  <c r="K249" i="3"/>
  <c r="K257" i="3"/>
  <c r="K15" i="3"/>
  <c r="M6" i="6"/>
  <c r="M7" i="6"/>
  <c r="M10" i="6" s="1"/>
  <c r="M15" i="6" s="1"/>
  <c r="M16" i="6" s="1"/>
  <c r="K79" i="6"/>
  <c r="K143" i="6"/>
  <c r="K207" i="6"/>
  <c r="K72" i="6"/>
  <c r="K136" i="6"/>
  <c r="K200" i="6"/>
  <c r="K36" i="6"/>
  <c r="K235" i="6"/>
  <c r="K41" i="6"/>
  <c r="K105" i="6"/>
  <c r="K169" i="6"/>
  <c r="K233" i="6"/>
  <c r="K42" i="6"/>
  <c r="K98" i="6"/>
  <c r="K106" i="6"/>
  <c r="K170" i="6"/>
  <c r="K240" i="6"/>
  <c r="K164" i="6"/>
  <c r="K149" i="6"/>
  <c r="K51" i="6"/>
  <c r="K107" i="6"/>
  <c r="K115" i="6"/>
  <c r="K171" i="6"/>
  <c r="K179" i="6"/>
  <c r="K241" i="6"/>
  <c r="K249" i="6"/>
  <c r="M6" i="13"/>
  <c r="K27" i="13" s="1"/>
  <c r="M7" i="13"/>
  <c r="M10" i="13" s="1"/>
  <c r="M15" i="13" s="1"/>
  <c r="M16" i="13" s="1"/>
  <c r="U259" i="1" l="1"/>
  <c r="P259" i="1"/>
  <c r="H6" i="9"/>
  <c r="H6" i="14"/>
  <c r="H6" i="10"/>
  <c r="G6" i="15"/>
  <c r="E8" i="15" s="1"/>
  <c r="H6" i="4"/>
  <c r="F8" i="4" s="1"/>
  <c r="H7" i="14"/>
  <c r="H7" i="9"/>
  <c r="H7" i="10"/>
  <c r="G7" i="15"/>
  <c r="H7" i="4"/>
  <c r="U261" i="1"/>
  <c r="H5" i="9"/>
  <c r="H5" i="10"/>
  <c r="H5" i="14"/>
  <c r="G5" i="15"/>
  <c r="P261" i="1"/>
  <c r="H5" i="4"/>
  <c r="T224" i="1"/>
  <c r="S224" i="1"/>
  <c r="N224" i="1"/>
  <c r="R224" i="1"/>
  <c r="S206" i="1"/>
  <c r="T206" i="1"/>
  <c r="R206" i="1"/>
  <c r="N206" i="1"/>
  <c r="S164" i="1"/>
  <c r="T164" i="1"/>
  <c r="N164" i="1"/>
  <c r="R164" i="1"/>
  <c r="S19" i="1"/>
  <c r="T19" i="1"/>
  <c r="R19" i="1"/>
  <c r="N19" i="1"/>
  <c r="T160" i="1"/>
  <c r="S160" i="1"/>
  <c r="N160" i="1"/>
  <c r="R160" i="1"/>
  <c r="R100" i="1"/>
  <c r="S100" i="1"/>
  <c r="T100" i="1"/>
  <c r="N100" i="1"/>
  <c r="S122" i="1"/>
  <c r="T122" i="1"/>
  <c r="R122" i="1"/>
  <c r="N122" i="1"/>
  <c r="C6" i="15"/>
  <c r="D6" i="4"/>
  <c r="D259" i="1"/>
  <c r="T96" i="1"/>
  <c r="R96" i="1"/>
  <c r="S96" i="1"/>
  <c r="N96" i="1"/>
  <c r="R78" i="1"/>
  <c r="S78" i="1"/>
  <c r="T78" i="1"/>
  <c r="N78" i="1"/>
  <c r="R36" i="1"/>
  <c r="S36" i="1"/>
  <c r="T36" i="1"/>
  <c r="N36" i="1"/>
  <c r="R142" i="1"/>
  <c r="S142" i="1"/>
  <c r="T142" i="1"/>
  <c r="N142" i="1"/>
  <c r="S114" i="1"/>
  <c r="T114" i="1"/>
  <c r="R114" i="1"/>
  <c r="N114" i="1"/>
  <c r="T32" i="1"/>
  <c r="R32" i="1"/>
  <c r="S32" i="1"/>
  <c r="N32" i="1"/>
  <c r="R7" i="1"/>
  <c r="S7" i="1"/>
  <c r="T7" i="1"/>
  <c r="N7" i="1"/>
  <c r="S194" i="1"/>
  <c r="T194" i="1"/>
  <c r="N194" i="1"/>
  <c r="R194" i="1"/>
  <c r="T217" i="1"/>
  <c r="S217" i="1"/>
  <c r="N217" i="1"/>
  <c r="R217" i="1"/>
  <c r="S215" i="1"/>
  <c r="T215" i="1"/>
  <c r="R215" i="1"/>
  <c r="N215" i="1"/>
  <c r="S189" i="1"/>
  <c r="T189" i="1"/>
  <c r="N189" i="1"/>
  <c r="R189" i="1"/>
  <c r="S58" i="1"/>
  <c r="T58" i="1"/>
  <c r="R58" i="1"/>
  <c r="N58" i="1"/>
  <c r="T153" i="1"/>
  <c r="S153" i="1"/>
  <c r="N153" i="1"/>
  <c r="R153" i="1"/>
  <c r="S151" i="1"/>
  <c r="T151" i="1"/>
  <c r="R151" i="1"/>
  <c r="N151" i="1"/>
  <c r="R109" i="1"/>
  <c r="S109" i="1"/>
  <c r="T109" i="1"/>
  <c r="N109" i="1"/>
  <c r="S211" i="1"/>
  <c r="T211" i="1"/>
  <c r="N211" i="1"/>
  <c r="R211" i="1"/>
  <c r="T89" i="1"/>
  <c r="R89" i="1"/>
  <c r="S89" i="1"/>
  <c r="N89" i="1"/>
  <c r="R87" i="1"/>
  <c r="S87" i="1"/>
  <c r="T87" i="1"/>
  <c r="N87" i="1"/>
  <c r="R45" i="1"/>
  <c r="S45" i="1"/>
  <c r="T45" i="1"/>
  <c r="N45" i="1"/>
  <c r="S147" i="1"/>
  <c r="T147" i="1"/>
  <c r="R147" i="1"/>
  <c r="N147" i="1"/>
  <c r="T25" i="1"/>
  <c r="R25" i="1"/>
  <c r="S25" i="1"/>
  <c r="N25" i="1"/>
  <c r="R23" i="1"/>
  <c r="S23" i="1"/>
  <c r="T23" i="1"/>
  <c r="N23" i="1"/>
  <c r="S228" i="1"/>
  <c r="T228" i="1"/>
  <c r="N228" i="1"/>
  <c r="R228" i="1"/>
  <c r="S83" i="1"/>
  <c r="T83" i="1"/>
  <c r="R83" i="1"/>
  <c r="N83" i="1"/>
  <c r="K15" i="2"/>
  <c r="E15" i="1" s="1"/>
  <c r="K209" i="2"/>
  <c r="E209" i="1" s="1"/>
  <c r="K145" i="2"/>
  <c r="E145" i="1" s="1"/>
  <c r="K81" i="2"/>
  <c r="E81" i="1" s="1"/>
  <c r="K17" i="2"/>
  <c r="E17" i="1" s="1"/>
  <c r="K216" i="2"/>
  <c r="E216" i="1" s="1"/>
  <c r="K152" i="2"/>
  <c r="E152" i="1" s="1"/>
  <c r="K88" i="2"/>
  <c r="E88" i="1" s="1"/>
  <c r="K24" i="2"/>
  <c r="E24" i="1" s="1"/>
  <c r="K207" i="2"/>
  <c r="E207" i="1" s="1"/>
  <c r="K143" i="2"/>
  <c r="E143" i="1" s="1"/>
  <c r="K79" i="2"/>
  <c r="E79" i="1" s="1"/>
  <c r="K229" i="2"/>
  <c r="E229" i="1" s="1"/>
  <c r="K198" i="2"/>
  <c r="E198" i="1" s="1"/>
  <c r="K134" i="2"/>
  <c r="E134" i="1" s="1"/>
  <c r="K70" i="2"/>
  <c r="E70" i="1" s="1"/>
  <c r="K253" i="2"/>
  <c r="E253" i="1" s="1"/>
  <c r="K181" i="2"/>
  <c r="E181" i="1" s="1"/>
  <c r="K101" i="2"/>
  <c r="E101" i="1" s="1"/>
  <c r="K37" i="2"/>
  <c r="E37" i="1" s="1"/>
  <c r="K220" i="2"/>
  <c r="E220" i="1" s="1"/>
  <c r="K156" i="2"/>
  <c r="E156" i="1" s="1"/>
  <c r="K92" i="2"/>
  <c r="E92" i="1" s="1"/>
  <c r="K28" i="2"/>
  <c r="E28" i="1" s="1"/>
  <c r="K178" i="2"/>
  <c r="E178" i="1" s="1"/>
  <c r="K42" i="2"/>
  <c r="E42" i="1" s="1"/>
  <c r="K203" i="2"/>
  <c r="E203" i="1" s="1"/>
  <c r="K139" i="2"/>
  <c r="E139" i="1" s="1"/>
  <c r="K75" i="2"/>
  <c r="E75" i="1" s="1"/>
  <c r="K242" i="2"/>
  <c r="E242" i="1" s="1"/>
  <c r="M9" i="2"/>
  <c r="M13" i="2" s="1"/>
  <c r="M14" i="2" s="1"/>
  <c r="K14" i="2"/>
  <c r="E14" i="1" s="1"/>
  <c r="K11" i="2"/>
  <c r="E11" i="1" s="1"/>
  <c r="K8" i="2"/>
  <c r="E8" i="1" s="1"/>
  <c r="K5" i="2"/>
  <c r="E5" i="1" s="1"/>
  <c r="K9" i="2"/>
  <c r="E9" i="1" s="1"/>
  <c r="K16" i="2"/>
  <c r="E16" i="1" s="1"/>
  <c r="K4" i="2"/>
  <c r="E4" i="1" s="1"/>
  <c r="K12" i="2"/>
  <c r="E12" i="1" s="1"/>
  <c r="K6" i="2"/>
  <c r="E6" i="1" s="1"/>
  <c r="K201" i="2"/>
  <c r="E201" i="1" s="1"/>
  <c r="K137" i="2"/>
  <c r="E137" i="1" s="1"/>
  <c r="K73" i="2"/>
  <c r="E73" i="1" s="1"/>
  <c r="K10" i="2"/>
  <c r="E10" i="1" s="1"/>
  <c r="K208" i="2"/>
  <c r="E208" i="1" s="1"/>
  <c r="K144" i="2"/>
  <c r="E144" i="1" s="1"/>
  <c r="K80" i="2"/>
  <c r="E80" i="1" s="1"/>
  <c r="K133" i="2"/>
  <c r="E133" i="1" s="1"/>
  <c r="K199" i="2"/>
  <c r="E199" i="1" s="1"/>
  <c r="K135" i="2"/>
  <c r="E135" i="1" s="1"/>
  <c r="K71" i="2"/>
  <c r="E71" i="1" s="1"/>
  <c r="K254" i="2"/>
  <c r="E254" i="1" s="1"/>
  <c r="K190" i="2"/>
  <c r="E190" i="1" s="1"/>
  <c r="K126" i="2"/>
  <c r="E126" i="1" s="1"/>
  <c r="K62" i="2"/>
  <c r="E62" i="1" s="1"/>
  <c r="K245" i="2"/>
  <c r="E245" i="1" s="1"/>
  <c r="K173" i="2"/>
  <c r="E173" i="1" s="1"/>
  <c r="K93" i="2"/>
  <c r="E93" i="1" s="1"/>
  <c r="K29" i="2"/>
  <c r="E29" i="1" s="1"/>
  <c r="K212" i="2"/>
  <c r="E212" i="1" s="1"/>
  <c r="K148" i="2"/>
  <c r="E148" i="1" s="1"/>
  <c r="K84" i="2"/>
  <c r="E84" i="1" s="1"/>
  <c r="K20" i="2"/>
  <c r="E20" i="1" s="1"/>
  <c r="K162" i="2"/>
  <c r="E162" i="1" s="1"/>
  <c r="K26" i="2"/>
  <c r="E26" i="1" s="1"/>
  <c r="K195" i="2"/>
  <c r="E195" i="1" s="1"/>
  <c r="K131" i="2"/>
  <c r="E131" i="1" s="1"/>
  <c r="K67" i="2"/>
  <c r="E67" i="1" s="1"/>
  <c r="K218" i="2"/>
  <c r="E218" i="1" s="1"/>
  <c r="K98" i="2"/>
  <c r="E98" i="1" s="1"/>
  <c r="K257" i="2"/>
  <c r="E257" i="1" s="1"/>
  <c r="K157" i="2"/>
  <c r="E157" i="1" s="1"/>
  <c r="K255" i="2"/>
  <c r="E255" i="1" s="1"/>
  <c r="K63" i="2"/>
  <c r="E63" i="1" s="1"/>
  <c r="K54" i="2"/>
  <c r="E54" i="1" s="1"/>
  <c r="K204" i="2"/>
  <c r="E204" i="1" s="1"/>
  <c r="K59" i="2"/>
  <c r="E59" i="1" s="1"/>
  <c r="K249" i="2"/>
  <c r="E249" i="1" s="1"/>
  <c r="K185" i="2"/>
  <c r="E185" i="1" s="1"/>
  <c r="K121" i="2"/>
  <c r="E121" i="1" s="1"/>
  <c r="K57" i="2"/>
  <c r="E57" i="1" s="1"/>
  <c r="K256" i="2"/>
  <c r="E256" i="1" s="1"/>
  <c r="K192" i="2"/>
  <c r="E192" i="1" s="1"/>
  <c r="K128" i="2"/>
  <c r="E128" i="1" s="1"/>
  <c r="K64" i="2"/>
  <c r="E64" i="1" s="1"/>
  <c r="K247" i="2"/>
  <c r="E247" i="1" s="1"/>
  <c r="K183" i="2"/>
  <c r="E183" i="1" s="1"/>
  <c r="K119" i="2"/>
  <c r="E119" i="1" s="1"/>
  <c r="K55" i="2"/>
  <c r="E55" i="1" s="1"/>
  <c r="K238" i="2"/>
  <c r="E238" i="1" s="1"/>
  <c r="K174" i="2"/>
  <c r="E174" i="1" s="1"/>
  <c r="K110" i="2"/>
  <c r="E110" i="1" s="1"/>
  <c r="K46" i="2"/>
  <c r="E46" i="1" s="1"/>
  <c r="K221" i="2"/>
  <c r="E221" i="1" s="1"/>
  <c r="K149" i="2"/>
  <c r="E149" i="1" s="1"/>
  <c r="K77" i="2"/>
  <c r="E77" i="1" s="1"/>
  <c r="K13" i="2"/>
  <c r="E13" i="1" s="1"/>
  <c r="K196" i="2"/>
  <c r="E196" i="1" s="1"/>
  <c r="K132" i="2"/>
  <c r="E132" i="1" s="1"/>
  <c r="K68" i="2"/>
  <c r="E68" i="1" s="1"/>
  <c r="K250" i="2"/>
  <c r="E250" i="1" s="1"/>
  <c r="K130" i="2"/>
  <c r="E130" i="1" s="1"/>
  <c r="K243" i="2"/>
  <c r="E243" i="1" s="1"/>
  <c r="K179" i="2"/>
  <c r="E179" i="1" s="1"/>
  <c r="K115" i="2"/>
  <c r="E115" i="1" s="1"/>
  <c r="K51" i="2"/>
  <c r="E51" i="1" s="1"/>
  <c r="K186" i="2"/>
  <c r="E186" i="1" s="1"/>
  <c r="K66" i="2"/>
  <c r="E66" i="1" s="1"/>
  <c r="K193" i="2"/>
  <c r="E193" i="1" s="1"/>
  <c r="K200" i="2"/>
  <c r="E200" i="1" s="1"/>
  <c r="K191" i="2"/>
  <c r="E191" i="1" s="1"/>
  <c r="K246" i="2"/>
  <c r="E246" i="1" s="1"/>
  <c r="K165" i="2"/>
  <c r="E165" i="1" s="1"/>
  <c r="K76" i="2"/>
  <c r="E76" i="1" s="1"/>
  <c r="K123" i="2"/>
  <c r="E123" i="1" s="1"/>
  <c r="K177" i="2"/>
  <c r="E177" i="1" s="1"/>
  <c r="K113" i="2"/>
  <c r="E113" i="1" s="1"/>
  <c r="K49" i="2"/>
  <c r="E49" i="1" s="1"/>
  <c r="K248" i="2"/>
  <c r="E248" i="1" s="1"/>
  <c r="K184" i="2"/>
  <c r="E184" i="1" s="1"/>
  <c r="K120" i="2"/>
  <c r="E120" i="1" s="1"/>
  <c r="K56" i="2"/>
  <c r="E56" i="1" s="1"/>
  <c r="K239" i="2"/>
  <c r="E239" i="1" s="1"/>
  <c r="K175" i="2"/>
  <c r="E175" i="1" s="1"/>
  <c r="K111" i="2"/>
  <c r="E111" i="1" s="1"/>
  <c r="K47" i="2"/>
  <c r="E47" i="1" s="1"/>
  <c r="K230" i="2"/>
  <c r="E230" i="1" s="1"/>
  <c r="K166" i="2"/>
  <c r="E166" i="1" s="1"/>
  <c r="K102" i="2"/>
  <c r="E102" i="1" s="1"/>
  <c r="K38" i="2"/>
  <c r="E38" i="1" s="1"/>
  <c r="K213" i="2"/>
  <c r="E213" i="1" s="1"/>
  <c r="K141" i="2"/>
  <c r="E141" i="1" s="1"/>
  <c r="K69" i="2"/>
  <c r="E69" i="1" s="1"/>
  <c r="K252" i="2"/>
  <c r="E252" i="1" s="1"/>
  <c r="K188" i="2"/>
  <c r="E188" i="1" s="1"/>
  <c r="K124" i="2"/>
  <c r="E124" i="1" s="1"/>
  <c r="K60" i="2"/>
  <c r="E60" i="1" s="1"/>
  <c r="K234" i="2"/>
  <c r="E234" i="1" s="1"/>
  <c r="K106" i="2"/>
  <c r="E106" i="1" s="1"/>
  <c r="K235" i="2"/>
  <c r="E235" i="1" s="1"/>
  <c r="K171" i="2"/>
  <c r="E171" i="1" s="1"/>
  <c r="K107" i="2"/>
  <c r="E107" i="1" s="1"/>
  <c r="K43" i="2"/>
  <c r="E43" i="1" s="1"/>
  <c r="K170" i="2"/>
  <c r="E170" i="1" s="1"/>
  <c r="K50" i="2"/>
  <c r="E50" i="1" s="1"/>
  <c r="K129" i="2"/>
  <c r="E129" i="1" s="1"/>
  <c r="K136" i="2"/>
  <c r="E136" i="1" s="1"/>
  <c r="K127" i="2"/>
  <c r="E127" i="1" s="1"/>
  <c r="K118" i="2"/>
  <c r="E118" i="1" s="1"/>
  <c r="K237" i="2"/>
  <c r="E237" i="1" s="1"/>
  <c r="K85" i="2"/>
  <c r="E85" i="1" s="1"/>
  <c r="K140" i="2"/>
  <c r="E140" i="1" s="1"/>
  <c r="K146" i="2"/>
  <c r="E146" i="1" s="1"/>
  <c r="K251" i="2"/>
  <c r="E251" i="1" s="1"/>
  <c r="K187" i="2"/>
  <c r="E187" i="1" s="1"/>
  <c r="K202" i="2"/>
  <c r="E202" i="1" s="1"/>
  <c r="K169" i="2"/>
  <c r="E169" i="1" s="1"/>
  <c r="K105" i="2"/>
  <c r="E105" i="1" s="1"/>
  <c r="K41" i="2"/>
  <c r="E41" i="1" s="1"/>
  <c r="K240" i="2"/>
  <c r="E240" i="1" s="1"/>
  <c r="K176" i="2"/>
  <c r="E176" i="1" s="1"/>
  <c r="K112" i="2"/>
  <c r="E112" i="1" s="1"/>
  <c r="K48" i="2"/>
  <c r="E48" i="1" s="1"/>
  <c r="K231" i="2"/>
  <c r="E231" i="1" s="1"/>
  <c r="K167" i="2"/>
  <c r="E167" i="1" s="1"/>
  <c r="K103" i="2"/>
  <c r="E103" i="1" s="1"/>
  <c r="K39" i="2"/>
  <c r="E39" i="1" s="1"/>
  <c r="K222" i="2"/>
  <c r="E222" i="1" s="1"/>
  <c r="K158" i="2"/>
  <c r="E158" i="1" s="1"/>
  <c r="K94" i="2"/>
  <c r="E94" i="1" s="1"/>
  <c r="K30" i="2"/>
  <c r="E30" i="1" s="1"/>
  <c r="K205" i="2"/>
  <c r="E205" i="1" s="1"/>
  <c r="K125" i="2"/>
  <c r="E125" i="1" s="1"/>
  <c r="K61" i="2"/>
  <c r="E61" i="1" s="1"/>
  <c r="K244" i="2"/>
  <c r="E244" i="1" s="1"/>
  <c r="K180" i="2"/>
  <c r="E180" i="1" s="1"/>
  <c r="K116" i="2"/>
  <c r="E116" i="1" s="1"/>
  <c r="K52" i="2"/>
  <c r="E52" i="1" s="1"/>
  <c r="K226" i="2"/>
  <c r="E226" i="1" s="1"/>
  <c r="K90" i="2"/>
  <c r="E90" i="1" s="1"/>
  <c r="K227" i="2"/>
  <c r="E227" i="1" s="1"/>
  <c r="K163" i="2"/>
  <c r="E163" i="1" s="1"/>
  <c r="K99" i="2"/>
  <c r="E99" i="1" s="1"/>
  <c r="K35" i="2"/>
  <c r="E35" i="1" s="1"/>
  <c r="K154" i="2"/>
  <c r="E154" i="1" s="1"/>
  <c r="K34" i="2"/>
  <c r="E34" i="1" s="1"/>
  <c r="K65" i="2"/>
  <c r="E65" i="1" s="1"/>
  <c r="K72" i="2"/>
  <c r="E72" i="1" s="1"/>
  <c r="K182" i="2"/>
  <c r="E182" i="1" s="1"/>
  <c r="K21" i="2"/>
  <c r="E21" i="1" s="1"/>
  <c r="K82" i="2"/>
  <c r="E82" i="1" s="1"/>
  <c r="K241" i="2"/>
  <c r="E241" i="1" s="1"/>
  <c r="K233" i="2"/>
  <c r="E233" i="1" s="1"/>
  <c r="K225" i="2"/>
  <c r="E225" i="1" s="1"/>
  <c r="K161" i="2"/>
  <c r="E161" i="1" s="1"/>
  <c r="K97" i="2"/>
  <c r="E97" i="1" s="1"/>
  <c r="K33" i="2"/>
  <c r="E33" i="1" s="1"/>
  <c r="K232" i="2"/>
  <c r="E232" i="1" s="1"/>
  <c r="K168" i="2"/>
  <c r="E168" i="1" s="1"/>
  <c r="K104" i="2"/>
  <c r="E104" i="1" s="1"/>
  <c r="K40" i="2"/>
  <c r="E40" i="1" s="1"/>
  <c r="K223" i="2"/>
  <c r="E223" i="1" s="1"/>
  <c r="K159" i="2"/>
  <c r="E159" i="1" s="1"/>
  <c r="K95" i="2"/>
  <c r="E95" i="1" s="1"/>
  <c r="K31" i="2"/>
  <c r="E31" i="1" s="1"/>
  <c r="K214" i="2"/>
  <c r="E214" i="1" s="1"/>
  <c r="K150" i="2"/>
  <c r="E150" i="1" s="1"/>
  <c r="K86" i="2"/>
  <c r="E86" i="1" s="1"/>
  <c r="K22" i="2"/>
  <c r="E22" i="1" s="1"/>
  <c r="K197" i="2"/>
  <c r="E197" i="1" s="1"/>
  <c r="K117" i="2"/>
  <c r="E117" i="1" s="1"/>
  <c r="K53" i="2"/>
  <c r="E53" i="1" s="1"/>
  <c r="K236" i="2"/>
  <c r="E236" i="1" s="1"/>
  <c r="K172" i="2"/>
  <c r="E172" i="1" s="1"/>
  <c r="K108" i="2"/>
  <c r="E108" i="1" s="1"/>
  <c r="K44" i="2"/>
  <c r="E44" i="1" s="1"/>
  <c r="K210" i="2"/>
  <c r="E210" i="1" s="1"/>
  <c r="K74" i="2"/>
  <c r="E74" i="1" s="1"/>
  <c r="K219" i="2"/>
  <c r="E219" i="1" s="1"/>
  <c r="K155" i="2"/>
  <c r="E155" i="1" s="1"/>
  <c r="K91" i="2"/>
  <c r="E91" i="1" s="1"/>
  <c r="K27" i="2"/>
  <c r="E27" i="1" s="1"/>
  <c r="K138" i="2"/>
  <c r="E138" i="1" s="1"/>
  <c r="K18" i="2"/>
  <c r="E18" i="1" s="1"/>
  <c r="K43" i="6"/>
  <c r="K140" i="6"/>
  <c r="K34" i="6"/>
  <c r="K161" i="6"/>
  <c r="K33" i="6"/>
  <c r="K192" i="6"/>
  <c r="K213" i="6"/>
  <c r="K135" i="6"/>
  <c r="K205" i="6"/>
  <c r="K222" i="6"/>
  <c r="K23" i="6"/>
  <c r="K163" i="6"/>
  <c r="K35" i="6"/>
  <c r="K154" i="6"/>
  <c r="K27" i="6"/>
  <c r="K153" i="6"/>
  <c r="K254" i="6"/>
  <c r="K120" i="6"/>
  <c r="K212" i="6"/>
  <c r="K191" i="6"/>
  <c r="K63" i="6"/>
  <c r="K148" i="6"/>
  <c r="K100" i="6"/>
  <c r="K91" i="6"/>
  <c r="K84" i="6"/>
  <c r="K82" i="6"/>
  <c r="K145" i="6"/>
  <c r="K19" i="6"/>
  <c r="K246" i="6"/>
  <c r="K176" i="6"/>
  <c r="K253" i="6"/>
  <c r="K119" i="6"/>
  <c r="K55" i="6"/>
  <c r="K165" i="6"/>
  <c r="K92" i="6"/>
  <c r="K206" i="6"/>
  <c r="K142" i="6"/>
  <c r="K78" i="6"/>
  <c r="K14" i="6"/>
  <c r="K11" i="6"/>
  <c r="K8" i="6"/>
  <c r="K5" i="6"/>
  <c r="K16" i="6"/>
  <c r="K4" i="6"/>
  <c r="K255" i="6"/>
  <c r="K251" i="6"/>
  <c r="K247" i="6"/>
  <c r="K243" i="6"/>
  <c r="K234" i="6"/>
  <c r="M9" i="6"/>
  <c r="M13" i="6" s="1"/>
  <c r="M14" i="6" s="1"/>
  <c r="K6" i="6"/>
  <c r="K9" i="6"/>
  <c r="K12" i="6"/>
  <c r="K15" i="6"/>
  <c r="K68" i="6"/>
  <c r="K128" i="6"/>
  <c r="K158" i="6"/>
  <c r="K227" i="6"/>
  <c r="K218" i="6"/>
  <c r="K89" i="6"/>
  <c r="K86" i="6"/>
  <c r="K93" i="6"/>
  <c r="K20" i="6"/>
  <c r="K112" i="6"/>
  <c r="K83" i="6"/>
  <c r="K60" i="6"/>
  <c r="K74" i="6"/>
  <c r="K137" i="6"/>
  <c r="K156" i="6"/>
  <c r="K104" i="6"/>
  <c r="K111" i="6"/>
  <c r="K52" i="6"/>
  <c r="K70" i="6"/>
  <c r="K203" i="6"/>
  <c r="K29" i="6"/>
  <c r="K130" i="6"/>
  <c r="K61" i="6"/>
  <c r="K193" i="6"/>
  <c r="K129" i="6"/>
  <c r="K65" i="6"/>
  <c r="K221" i="6"/>
  <c r="K132" i="6"/>
  <c r="K224" i="6"/>
  <c r="K160" i="6"/>
  <c r="K96" i="6"/>
  <c r="K32" i="6"/>
  <c r="K231" i="6"/>
  <c r="K167" i="6"/>
  <c r="K103" i="6"/>
  <c r="K39" i="6"/>
  <c r="K133" i="6"/>
  <c r="K252" i="6"/>
  <c r="K190" i="6"/>
  <c r="K126" i="6"/>
  <c r="K62" i="6"/>
  <c r="K101" i="6"/>
  <c r="K238" i="6"/>
  <c r="K141" i="6"/>
  <c r="K226" i="6"/>
  <c r="K225" i="6"/>
  <c r="K97" i="6"/>
  <c r="K204" i="6"/>
  <c r="K64" i="6"/>
  <c r="K199" i="6"/>
  <c r="K71" i="6"/>
  <c r="K242" i="6"/>
  <c r="K124" i="6"/>
  <c r="K99" i="6"/>
  <c r="K116" i="6"/>
  <c r="K90" i="6"/>
  <c r="K217" i="6"/>
  <c r="K188" i="6"/>
  <c r="K184" i="6"/>
  <c r="K56" i="6"/>
  <c r="K127" i="6"/>
  <c r="K189" i="6"/>
  <c r="K214" i="6"/>
  <c r="K17" i="6"/>
  <c r="K219" i="6"/>
  <c r="K28" i="6"/>
  <c r="K210" i="6"/>
  <c r="K209" i="6"/>
  <c r="K81" i="6"/>
  <c r="K172" i="6"/>
  <c r="K183" i="6"/>
  <c r="K211" i="6"/>
  <c r="K21" i="6"/>
  <c r="K202" i="6"/>
  <c r="K229" i="6"/>
  <c r="K73" i="6"/>
  <c r="K232" i="6"/>
  <c r="K40" i="6"/>
  <c r="K175" i="6"/>
  <c r="K47" i="6"/>
  <c r="K198" i="6"/>
  <c r="K134" i="6"/>
  <c r="K44" i="6"/>
  <c r="K139" i="6"/>
  <c r="K197" i="6"/>
  <c r="K194" i="6"/>
  <c r="K131" i="6"/>
  <c r="K228" i="6"/>
  <c r="K122" i="6"/>
  <c r="K185" i="6"/>
  <c r="K57" i="6"/>
  <c r="K108" i="6"/>
  <c r="K216" i="6"/>
  <c r="K152" i="6"/>
  <c r="K25" i="6"/>
  <c r="K223" i="6"/>
  <c r="K159" i="6"/>
  <c r="K95" i="6"/>
  <c r="K31" i="6"/>
  <c r="K117" i="6"/>
  <c r="K244" i="6"/>
  <c r="K182" i="6"/>
  <c r="K118" i="6"/>
  <c r="K54" i="6"/>
  <c r="K53" i="6"/>
  <c r="K30" i="6"/>
  <c r="K162" i="6"/>
  <c r="K10" i="6"/>
  <c r="K94" i="6"/>
  <c r="K125" i="6"/>
  <c r="K26" i="6"/>
  <c r="K150" i="6"/>
  <c r="K155" i="6"/>
  <c r="K146" i="6"/>
  <c r="K48" i="6"/>
  <c r="K147" i="6"/>
  <c r="K77" i="6"/>
  <c r="K138" i="6"/>
  <c r="K201" i="6"/>
  <c r="K13" i="6"/>
  <c r="K168" i="6"/>
  <c r="K245" i="6"/>
  <c r="K157" i="6"/>
  <c r="K236" i="6"/>
  <c r="K75" i="6"/>
  <c r="K37" i="6"/>
  <c r="K66" i="6"/>
  <c r="K7" i="6"/>
  <c r="K195" i="6"/>
  <c r="K67" i="6"/>
  <c r="K181" i="6"/>
  <c r="K256" i="6"/>
  <c r="K186" i="6"/>
  <c r="K58" i="6"/>
  <c r="K220" i="6"/>
  <c r="K121" i="6"/>
  <c r="K109" i="6"/>
  <c r="K88" i="6"/>
  <c r="K257" i="6"/>
  <c r="K187" i="6"/>
  <c r="K123" i="6"/>
  <c r="K59" i="6"/>
  <c r="K173" i="6"/>
  <c r="K196" i="6"/>
  <c r="K248" i="6"/>
  <c r="K178" i="6"/>
  <c r="K114" i="6"/>
  <c r="K50" i="6"/>
  <c r="K239" i="6"/>
  <c r="K177" i="6"/>
  <c r="K113" i="6"/>
  <c r="K49" i="6"/>
  <c r="K45" i="6"/>
  <c r="K76" i="6"/>
  <c r="K208" i="6"/>
  <c r="K144" i="6"/>
  <c r="K80" i="6"/>
  <c r="K215" i="6"/>
  <c r="K151" i="6"/>
  <c r="K87" i="6"/>
  <c r="K24" i="6"/>
  <c r="K85" i="6"/>
  <c r="K237" i="6"/>
  <c r="K174" i="6"/>
  <c r="K110" i="6"/>
  <c r="K46" i="6"/>
  <c r="K250" i="6"/>
  <c r="K22" i="6"/>
  <c r="K69" i="6"/>
  <c r="K230" i="6"/>
  <c r="K166" i="6"/>
  <c r="K102" i="6"/>
  <c r="K38" i="6"/>
  <c r="K180" i="6"/>
  <c r="K18" i="6"/>
  <c r="K55" i="13"/>
  <c r="K13" i="13"/>
  <c r="K21" i="13"/>
  <c r="K12" i="13"/>
  <c r="K47" i="13"/>
  <c r="K6" i="13"/>
  <c r="K10" i="13"/>
  <c r="K18" i="13"/>
  <c r="K39" i="13"/>
  <c r="K5" i="13"/>
  <c r="K9" i="13"/>
  <c r="K11" i="13"/>
  <c r="K31" i="13"/>
  <c r="K17" i="13"/>
  <c r="K51" i="13"/>
  <c r="K23" i="13"/>
  <c r="K257" i="13"/>
  <c r="K254" i="13"/>
  <c r="K8" i="13"/>
  <c r="K14" i="13"/>
  <c r="K253" i="13"/>
  <c r="K249" i="13"/>
  <c r="K245" i="13"/>
  <c r="K241" i="13"/>
  <c r="K237" i="13"/>
  <c r="K233" i="13"/>
  <c r="K229" i="13"/>
  <c r="K225" i="13"/>
  <c r="K221" i="13"/>
  <c r="K217" i="13"/>
  <c r="K213" i="13"/>
  <c r="K209" i="13"/>
  <c r="K205" i="13"/>
  <c r="K201" i="13"/>
  <c r="K197" i="13"/>
  <c r="K193" i="13"/>
  <c r="K189" i="13"/>
  <c r="K185" i="13"/>
  <c r="K181" i="13"/>
  <c r="K177" i="13"/>
  <c r="K173" i="13"/>
  <c r="K169" i="13"/>
  <c r="K165" i="13"/>
  <c r="K161" i="13"/>
  <c r="K157" i="13"/>
  <c r="K153" i="13"/>
  <c r="K149" i="13"/>
  <c r="K145" i="13"/>
  <c r="K141" i="13"/>
  <c r="K137" i="13"/>
  <c r="K133" i="13"/>
  <c r="K129" i="13"/>
  <c r="K125" i="13"/>
  <c r="K121" i="13"/>
  <c r="K117" i="13"/>
  <c r="K113" i="13"/>
  <c r="K109" i="13"/>
  <c r="K105" i="13"/>
  <c r="K101" i="13"/>
  <c r="K97" i="13"/>
  <c r="K93" i="13"/>
  <c r="K89" i="13"/>
  <c r="K85" i="13"/>
  <c r="K81" i="13"/>
  <c r="K77" i="13"/>
  <c r="K73" i="13"/>
  <c r="K69" i="13"/>
  <c r="K65" i="13"/>
  <c r="K61" i="13"/>
  <c r="K57" i="13"/>
  <c r="K53" i="13"/>
  <c r="K49" i="13"/>
  <c r="K45" i="13"/>
  <c r="K41" i="13"/>
  <c r="K37" i="13"/>
  <c r="K33" i="13"/>
  <c r="K248" i="13"/>
  <c r="K232" i="13"/>
  <c r="K220" i="13"/>
  <c r="K204" i="13"/>
  <c r="K196" i="13"/>
  <c r="K188" i="13"/>
  <c r="K176" i="13"/>
  <c r="K164" i="13"/>
  <c r="K148" i="13"/>
  <c r="K132" i="13"/>
  <c r="K120" i="13"/>
  <c r="K100" i="13"/>
  <c r="K84" i="13"/>
  <c r="K72" i="13"/>
  <c r="K56" i="13"/>
  <c r="K48" i="13"/>
  <c r="K36" i="13"/>
  <c r="K252" i="13"/>
  <c r="K224" i="13"/>
  <c r="K212" i="13"/>
  <c r="K200" i="13"/>
  <c r="K180" i="13"/>
  <c r="K168" i="13"/>
  <c r="K152" i="13"/>
  <c r="K140" i="13"/>
  <c r="K124" i="13"/>
  <c r="K108" i="13"/>
  <c r="K88" i="13"/>
  <c r="K60" i="13"/>
  <c r="K28" i="13"/>
  <c r="K16" i="13"/>
  <c r="K251" i="13"/>
  <c r="K247" i="13"/>
  <c r="K243" i="13"/>
  <c r="K239" i="13"/>
  <c r="K235" i="13"/>
  <c r="K231" i="13"/>
  <c r="K227" i="13"/>
  <c r="K223" i="13"/>
  <c r="K219" i="13"/>
  <c r="K215" i="13"/>
  <c r="K211" i="13"/>
  <c r="K207" i="13"/>
  <c r="K203" i="13"/>
  <c r="K199" i="13"/>
  <c r="K195" i="13"/>
  <c r="K191" i="13"/>
  <c r="K187" i="13"/>
  <c r="K183" i="13"/>
  <c r="K179" i="13"/>
  <c r="K175" i="13"/>
  <c r="K171" i="13"/>
  <c r="K167" i="13"/>
  <c r="K163" i="13"/>
  <c r="K159" i="13"/>
  <c r="K155" i="13"/>
  <c r="K151" i="13"/>
  <c r="K147" i="13"/>
  <c r="K143" i="13"/>
  <c r="K139" i="13"/>
  <c r="K135" i="13"/>
  <c r="K131" i="13"/>
  <c r="K127" i="13"/>
  <c r="K123" i="13"/>
  <c r="K119" i="13"/>
  <c r="K115" i="13"/>
  <c r="K111" i="13"/>
  <c r="K107" i="13"/>
  <c r="K103" i="13"/>
  <c r="K99" i="13"/>
  <c r="K95" i="13"/>
  <c r="K91" i="13"/>
  <c r="K87" i="13"/>
  <c r="K83" i="13"/>
  <c r="K79" i="13"/>
  <c r="K75" i="13"/>
  <c r="K71" i="13"/>
  <c r="K67" i="13"/>
  <c r="K63" i="13"/>
  <c r="K59" i="13"/>
  <c r="K236" i="13"/>
  <c r="K136" i="13"/>
  <c r="K76" i="13"/>
  <c r="K24" i="13"/>
  <c r="K240" i="13"/>
  <c r="K156" i="13"/>
  <c r="K112" i="13"/>
  <c r="K92" i="13"/>
  <c r="K68" i="13"/>
  <c r="K40" i="13"/>
  <c r="K250" i="13"/>
  <c r="K246" i="13"/>
  <c r="K242" i="13"/>
  <c r="K238" i="13"/>
  <c r="K234" i="13"/>
  <c r="K230" i="13"/>
  <c r="K226" i="13"/>
  <c r="K222" i="13"/>
  <c r="K218" i="13"/>
  <c r="K214" i="13"/>
  <c r="K210" i="13"/>
  <c r="K206" i="13"/>
  <c r="K202" i="13"/>
  <c r="K198" i="13"/>
  <c r="K194" i="13"/>
  <c r="K190" i="13"/>
  <c r="K186" i="13"/>
  <c r="K182" i="13"/>
  <c r="K178" i="13"/>
  <c r="K174" i="13"/>
  <c r="K170" i="13"/>
  <c r="K166" i="13"/>
  <c r="K162" i="13"/>
  <c r="K158" i="13"/>
  <c r="K154" i="13"/>
  <c r="K150" i="13"/>
  <c r="K146" i="13"/>
  <c r="K142" i="13"/>
  <c r="K138" i="13"/>
  <c r="K134" i="13"/>
  <c r="K130" i="13"/>
  <c r="K126" i="13"/>
  <c r="K122" i="13"/>
  <c r="K118" i="13"/>
  <c r="K114" i="13"/>
  <c r="K110" i="13"/>
  <c r="K106" i="13"/>
  <c r="K102" i="13"/>
  <c r="K98" i="13"/>
  <c r="K94" i="13"/>
  <c r="K90" i="13"/>
  <c r="K86" i="13"/>
  <c r="K82" i="13"/>
  <c r="K78" i="13"/>
  <c r="K74" i="13"/>
  <c r="K70" i="13"/>
  <c r="K66" i="13"/>
  <c r="K62" i="13"/>
  <c r="K58" i="13"/>
  <c r="K54" i="13"/>
  <c r="K50" i="13"/>
  <c r="K46" i="13"/>
  <c r="K42" i="13"/>
  <c r="K38" i="13"/>
  <c r="K34" i="13"/>
  <c r="K30" i="13"/>
  <c r="K26" i="13"/>
  <c r="K22" i="13"/>
  <c r="M9" i="13"/>
  <c r="M13" i="13" s="1"/>
  <c r="M14" i="13" s="1"/>
  <c r="K4" i="13"/>
  <c r="K244" i="13"/>
  <c r="K228" i="13"/>
  <c r="K216" i="13"/>
  <c r="K208" i="13"/>
  <c r="K192" i="13"/>
  <c r="K184" i="13"/>
  <c r="K172" i="13"/>
  <c r="K160" i="13"/>
  <c r="K144" i="13"/>
  <c r="K128" i="13"/>
  <c r="K116" i="13"/>
  <c r="K104" i="13"/>
  <c r="K96" i="13"/>
  <c r="K80" i="13"/>
  <c r="K64" i="13"/>
  <c r="K52" i="13"/>
  <c r="K44" i="13"/>
  <c r="K32" i="13"/>
  <c r="K20" i="13"/>
  <c r="K256" i="13"/>
  <c r="K43" i="13"/>
  <c r="K15" i="13"/>
  <c r="K35" i="13"/>
  <c r="K25" i="13"/>
  <c r="K255" i="13"/>
  <c r="K29" i="13"/>
  <c r="K7" i="13"/>
  <c r="K19" i="13"/>
  <c r="L5" i="15" l="1"/>
  <c r="I8" i="15" s="1"/>
  <c r="D8" i="15"/>
  <c r="H15" i="14"/>
  <c r="G16" i="14" s="1"/>
  <c r="G8" i="14"/>
  <c r="E8" i="10"/>
  <c r="C14" i="10"/>
  <c r="H13" i="10"/>
  <c r="E8" i="14"/>
  <c r="H13" i="14"/>
  <c r="C14" i="14"/>
  <c r="E8" i="9"/>
  <c r="H13" i="9"/>
  <c r="C14" i="9"/>
  <c r="G8" i="9"/>
  <c r="H15" i="9"/>
  <c r="G16" i="9" s="1"/>
  <c r="G8" i="4"/>
  <c r="H15" i="4"/>
  <c r="G16" i="4" s="1"/>
  <c r="F8" i="14"/>
  <c r="H14" i="14"/>
  <c r="F16" i="14" s="1"/>
  <c r="F8" i="10"/>
  <c r="H14" i="10"/>
  <c r="F16" i="10" s="1"/>
  <c r="E8" i="4"/>
  <c r="H13" i="4"/>
  <c r="E16" i="4" s="1"/>
  <c r="F8" i="15"/>
  <c r="L7" i="15"/>
  <c r="K8" i="15" s="1"/>
  <c r="F8" i="9"/>
  <c r="H14" i="9"/>
  <c r="F16" i="9" s="1"/>
  <c r="G8" i="10"/>
  <c r="H15" i="10"/>
  <c r="G16" i="10" s="1"/>
  <c r="S27" i="1"/>
  <c r="T27" i="1"/>
  <c r="R27" i="1"/>
  <c r="N27" i="1"/>
  <c r="S172" i="1"/>
  <c r="T172" i="1"/>
  <c r="N172" i="1"/>
  <c r="R172" i="1"/>
  <c r="S214" i="1"/>
  <c r="T214" i="1"/>
  <c r="R214" i="1"/>
  <c r="N214" i="1"/>
  <c r="T232" i="1"/>
  <c r="S232" i="1"/>
  <c r="N232" i="1"/>
  <c r="R232" i="1"/>
  <c r="R21" i="1"/>
  <c r="S21" i="1"/>
  <c r="T21" i="1"/>
  <c r="N21" i="1"/>
  <c r="S163" i="1"/>
  <c r="T163" i="1"/>
  <c r="N163" i="1"/>
  <c r="R163" i="1"/>
  <c r="R61" i="1"/>
  <c r="S61" i="1"/>
  <c r="T61" i="1"/>
  <c r="N61" i="1"/>
  <c r="R103" i="1"/>
  <c r="S103" i="1"/>
  <c r="T103" i="1"/>
  <c r="N103" i="1"/>
  <c r="T105" i="1"/>
  <c r="R105" i="1"/>
  <c r="S105" i="1"/>
  <c r="N105" i="1"/>
  <c r="S237" i="1"/>
  <c r="T237" i="1"/>
  <c r="N237" i="1"/>
  <c r="R237" i="1"/>
  <c r="S107" i="1"/>
  <c r="T107" i="1"/>
  <c r="R107" i="1"/>
  <c r="N107" i="1"/>
  <c r="S252" i="1"/>
  <c r="T252" i="1"/>
  <c r="N252" i="1"/>
  <c r="R252" i="1"/>
  <c r="R47" i="1"/>
  <c r="S47" i="1"/>
  <c r="T47" i="1"/>
  <c r="N47" i="1"/>
  <c r="T49" i="1"/>
  <c r="R49" i="1"/>
  <c r="S49" i="1"/>
  <c r="N49" i="1"/>
  <c r="T200" i="1"/>
  <c r="S200" i="1"/>
  <c r="N200" i="1"/>
  <c r="R200" i="1"/>
  <c r="S130" i="1"/>
  <c r="T130" i="1"/>
  <c r="R130" i="1"/>
  <c r="N130" i="1"/>
  <c r="S221" i="1"/>
  <c r="T221" i="1"/>
  <c r="N221" i="1"/>
  <c r="R221" i="1"/>
  <c r="S247" i="1"/>
  <c r="T247" i="1"/>
  <c r="R247" i="1"/>
  <c r="N247" i="1"/>
  <c r="T249" i="1"/>
  <c r="S249" i="1"/>
  <c r="N249" i="1"/>
  <c r="R249" i="1"/>
  <c r="S98" i="1"/>
  <c r="T98" i="1"/>
  <c r="R98" i="1"/>
  <c r="N98" i="1"/>
  <c r="R84" i="1"/>
  <c r="S84" i="1"/>
  <c r="T84" i="1"/>
  <c r="N84" i="1"/>
  <c r="R126" i="1"/>
  <c r="S126" i="1"/>
  <c r="T126" i="1"/>
  <c r="N126" i="1"/>
  <c r="T144" i="1"/>
  <c r="R144" i="1"/>
  <c r="S144" i="1"/>
  <c r="N144" i="1"/>
  <c r="S4" i="1"/>
  <c r="T4" i="1"/>
  <c r="N4" i="1"/>
  <c r="S242" i="1"/>
  <c r="T242" i="1"/>
  <c r="N242" i="1"/>
  <c r="R242" i="1"/>
  <c r="S156" i="1"/>
  <c r="T156" i="1"/>
  <c r="N156" i="1"/>
  <c r="R156" i="1"/>
  <c r="S198" i="1"/>
  <c r="T198" i="1"/>
  <c r="R198" i="1"/>
  <c r="N198" i="1"/>
  <c r="T216" i="1"/>
  <c r="S216" i="1"/>
  <c r="N216" i="1"/>
  <c r="R216" i="1"/>
  <c r="S91" i="1"/>
  <c r="T91" i="1"/>
  <c r="R91" i="1"/>
  <c r="N91" i="1"/>
  <c r="R31" i="1"/>
  <c r="S31" i="1"/>
  <c r="T31" i="1"/>
  <c r="N31" i="1"/>
  <c r="T33" i="1"/>
  <c r="R33" i="1"/>
  <c r="S33" i="1"/>
  <c r="N33" i="1"/>
  <c r="S182" i="1"/>
  <c r="T182" i="1"/>
  <c r="R182" i="1"/>
  <c r="N182" i="1"/>
  <c r="S227" i="1"/>
  <c r="T227" i="1"/>
  <c r="N227" i="1"/>
  <c r="R227" i="1"/>
  <c r="R125" i="1"/>
  <c r="S125" i="1"/>
  <c r="T125" i="1"/>
  <c r="N125" i="1"/>
  <c r="S167" i="1"/>
  <c r="T167" i="1"/>
  <c r="R167" i="1"/>
  <c r="N167" i="1"/>
  <c r="T169" i="1"/>
  <c r="S169" i="1"/>
  <c r="N169" i="1"/>
  <c r="R169" i="1"/>
  <c r="R118" i="1"/>
  <c r="S118" i="1"/>
  <c r="T118" i="1"/>
  <c r="N118" i="1"/>
  <c r="S171" i="1"/>
  <c r="T171" i="1"/>
  <c r="N171" i="1"/>
  <c r="R171" i="1"/>
  <c r="R69" i="1"/>
  <c r="S69" i="1"/>
  <c r="T69" i="1"/>
  <c r="N69" i="1"/>
  <c r="R111" i="1"/>
  <c r="S111" i="1"/>
  <c r="T111" i="1"/>
  <c r="N111" i="1"/>
  <c r="T113" i="1"/>
  <c r="R113" i="1"/>
  <c r="S113" i="1"/>
  <c r="N113" i="1"/>
  <c r="T193" i="1"/>
  <c r="S193" i="1"/>
  <c r="N193" i="1"/>
  <c r="R193" i="1"/>
  <c r="S250" i="1"/>
  <c r="T250" i="1"/>
  <c r="N250" i="1"/>
  <c r="R250" i="1"/>
  <c r="R46" i="1"/>
  <c r="S46" i="1"/>
  <c r="T46" i="1"/>
  <c r="N46" i="1"/>
  <c r="T64" i="1"/>
  <c r="R64" i="1"/>
  <c r="S64" i="1"/>
  <c r="N64" i="1"/>
  <c r="S59" i="1"/>
  <c r="T59" i="1"/>
  <c r="R59" i="1"/>
  <c r="N59" i="1"/>
  <c r="S218" i="1"/>
  <c r="T218" i="1"/>
  <c r="N218" i="1"/>
  <c r="R218" i="1"/>
  <c r="S148" i="1"/>
  <c r="T148" i="1"/>
  <c r="N148" i="1"/>
  <c r="R148" i="1"/>
  <c r="S190" i="1"/>
  <c r="T190" i="1"/>
  <c r="R190" i="1"/>
  <c r="N190" i="1"/>
  <c r="T208" i="1"/>
  <c r="S208" i="1"/>
  <c r="N208" i="1"/>
  <c r="R208" i="1"/>
  <c r="T16" i="1"/>
  <c r="R16" i="1"/>
  <c r="S16" i="1"/>
  <c r="N16" i="1"/>
  <c r="S75" i="1"/>
  <c r="T75" i="1"/>
  <c r="R75" i="1"/>
  <c r="N75" i="1"/>
  <c r="S220" i="1"/>
  <c r="T220" i="1"/>
  <c r="N220" i="1"/>
  <c r="R220" i="1"/>
  <c r="S229" i="1"/>
  <c r="T229" i="1"/>
  <c r="N229" i="1"/>
  <c r="R229" i="1"/>
  <c r="T17" i="1"/>
  <c r="R17" i="1"/>
  <c r="S17" i="1"/>
  <c r="N17" i="1"/>
  <c r="S236" i="1"/>
  <c r="T236" i="1"/>
  <c r="N236" i="1"/>
  <c r="R236" i="1"/>
  <c r="S155" i="1"/>
  <c r="T155" i="1"/>
  <c r="N155" i="1"/>
  <c r="R155" i="1"/>
  <c r="R53" i="1"/>
  <c r="S53" i="1"/>
  <c r="T53" i="1"/>
  <c r="N53" i="1"/>
  <c r="R95" i="1"/>
  <c r="S95" i="1"/>
  <c r="T95" i="1"/>
  <c r="N95" i="1"/>
  <c r="T97" i="1"/>
  <c r="R97" i="1"/>
  <c r="S97" i="1"/>
  <c r="N97" i="1"/>
  <c r="T72" i="1"/>
  <c r="R72" i="1"/>
  <c r="S72" i="1"/>
  <c r="N72" i="1"/>
  <c r="S90" i="1"/>
  <c r="T90" i="1"/>
  <c r="R90" i="1"/>
  <c r="N90" i="1"/>
  <c r="S205" i="1"/>
  <c r="T205" i="1"/>
  <c r="N205" i="1"/>
  <c r="R205" i="1"/>
  <c r="S231" i="1"/>
  <c r="T231" i="1"/>
  <c r="R231" i="1"/>
  <c r="N231" i="1"/>
  <c r="S202" i="1"/>
  <c r="T202" i="1"/>
  <c r="N202" i="1"/>
  <c r="R202" i="1"/>
  <c r="R127" i="1"/>
  <c r="S127" i="1"/>
  <c r="T127" i="1"/>
  <c r="N127" i="1"/>
  <c r="S235" i="1"/>
  <c r="T235" i="1"/>
  <c r="N235" i="1"/>
  <c r="R235" i="1"/>
  <c r="R141" i="1"/>
  <c r="S141" i="1"/>
  <c r="T141" i="1"/>
  <c r="N141" i="1"/>
  <c r="S175" i="1"/>
  <c r="T175" i="1"/>
  <c r="R175" i="1"/>
  <c r="N175" i="1"/>
  <c r="T177" i="1"/>
  <c r="S177" i="1"/>
  <c r="N177" i="1"/>
  <c r="R177" i="1"/>
  <c r="S66" i="1"/>
  <c r="T66" i="1"/>
  <c r="R66" i="1"/>
  <c r="N66" i="1"/>
  <c r="R68" i="1"/>
  <c r="S68" i="1"/>
  <c r="T68" i="1"/>
  <c r="N68" i="1"/>
  <c r="R110" i="1"/>
  <c r="S110" i="1"/>
  <c r="T110" i="1"/>
  <c r="N110" i="1"/>
  <c r="T128" i="1"/>
  <c r="R128" i="1"/>
  <c r="S128" i="1"/>
  <c r="N128" i="1"/>
  <c r="S204" i="1"/>
  <c r="T204" i="1"/>
  <c r="N204" i="1"/>
  <c r="R204" i="1"/>
  <c r="S67" i="1"/>
  <c r="T67" i="1"/>
  <c r="R67" i="1"/>
  <c r="N67" i="1"/>
  <c r="S212" i="1"/>
  <c r="T212" i="1"/>
  <c r="N212" i="1"/>
  <c r="R212" i="1"/>
  <c r="S254" i="1"/>
  <c r="T254" i="1"/>
  <c r="R254" i="1"/>
  <c r="N254" i="1"/>
  <c r="S10" i="1"/>
  <c r="T10" i="1"/>
  <c r="R10" i="1"/>
  <c r="N10" i="1"/>
  <c r="T9" i="1"/>
  <c r="R9" i="1"/>
  <c r="S9" i="1"/>
  <c r="N9" i="1"/>
  <c r="S139" i="1"/>
  <c r="T139" i="1"/>
  <c r="R139" i="1"/>
  <c r="N139" i="1"/>
  <c r="R37" i="1"/>
  <c r="S37" i="1"/>
  <c r="T37" i="1"/>
  <c r="N37" i="1"/>
  <c r="R79" i="1"/>
  <c r="S79" i="1"/>
  <c r="T79" i="1"/>
  <c r="N79" i="1"/>
  <c r="T81" i="1"/>
  <c r="R81" i="1"/>
  <c r="S81" i="1"/>
  <c r="N81" i="1"/>
  <c r="F14" i="4"/>
  <c r="I14" i="4"/>
  <c r="F17" i="4" s="1"/>
  <c r="H14" i="4"/>
  <c r="F16" i="4" s="1"/>
  <c r="F13" i="4"/>
  <c r="S219" i="1"/>
  <c r="T219" i="1"/>
  <c r="N219" i="1"/>
  <c r="R219" i="1"/>
  <c r="R117" i="1"/>
  <c r="S117" i="1"/>
  <c r="T117" i="1"/>
  <c r="N117" i="1"/>
  <c r="S159" i="1"/>
  <c r="T159" i="1"/>
  <c r="R159" i="1"/>
  <c r="N159" i="1"/>
  <c r="T161" i="1"/>
  <c r="S161" i="1"/>
  <c r="N161" i="1"/>
  <c r="R161" i="1"/>
  <c r="T65" i="1"/>
  <c r="R65" i="1"/>
  <c r="S65" i="1"/>
  <c r="N65" i="1"/>
  <c r="S226" i="1"/>
  <c r="T226" i="1"/>
  <c r="N226" i="1"/>
  <c r="R226" i="1"/>
  <c r="R30" i="1"/>
  <c r="S30" i="1"/>
  <c r="T30" i="1"/>
  <c r="N30" i="1"/>
  <c r="T48" i="1"/>
  <c r="R48" i="1"/>
  <c r="S48" i="1"/>
  <c r="N48" i="1"/>
  <c r="S187" i="1"/>
  <c r="T187" i="1"/>
  <c r="N187" i="1"/>
  <c r="R187" i="1"/>
  <c r="T136" i="1"/>
  <c r="R136" i="1"/>
  <c r="S136" i="1"/>
  <c r="N136" i="1"/>
  <c r="S106" i="1"/>
  <c r="T106" i="1"/>
  <c r="R106" i="1"/>
  <c r="N106" i="1"/>
  <c r="S213" i="1"/>
  <c r="T213" i="1"/>
  <c r="N213" i="1"/>
  <c r="R213" i="1"/>
  <c r="S239" i="1"/>
  <c r="T239" i="1"/>
  <c r="R239" i="1"/>
  <c r="N239" i="1"/>
  <c r="S123" i="1"/>
  <c r="T123" i="1"/>
  <c r="R123" i="1"/>
  <c r="N123" i="1"/>
  <c r="S186" i="1"/>
  <c r="T186" i="1"/>
  <c r="N186" i="1"/>
  <c r="R186" i="1"/>
  <c r="R132" i="1"/>
  <c r="S132" i="1"/>
  <c r="T132" i="1"/>
  <c r="N132" i="1"/>
  <c r="S174" i="1"/>
  <c r="T174" i="1"/>
  <c r="R174" i="1"/>
  <c r="N174" i="1"/>
  <c r="T192" i="1"/>
  <c r="S192" i="1"/>
  <c r="N192" i="1"/>
  <c r="R192" i="1"/>
  <c r="R54" i="1"/>
  <c r="S54" i="1"/>
  <c r="T54" i="1"/>
  <c r="N54" i="1"/>
  <c r="S131" i="1"/>
  <c r="T131" i="1"/>
  <c r="R131" i="1"/>
  <c r="N131" i="1"/>
  <c r="R29" i="1"/>
  <c r="S29" i="1"/>
  <c r="T29" i="1"/>
  <c r="N29" i="1"/>
  <c r="R71" i="1"/>
  <c r="S71" i="1"/>
  <c r="T71" i="1"/>
  <c r="N71" i="1"/>
  <c r="T73" i="1"/>
  <c r="R73" i="1"/>
  <c r="S73" i="1"/>
  <c r="N73" i="1"/>
  <c r="R5" i="1"/>
  <c r="S5" i="1"/>
  <c r="T5" i="1"/>
  <c r="N5" i="1"/>
  <c r="S203" i="1"/>
  <c r="T203" i="1"/>
  <c r="N203" i="1"/>
  <c r="R203" i="1"/>
  <c r="R101" i="1"/>
  <c r="S101" i="1"/>
  <c r="T101" i="1"/>
  <c r="N101" i="1"/>
  <c r="R143" i="1"/>
  <c r="S143" i="1"/>
  <c r="T143" i="1"/>
  <c r="N143" i="1"/>
  <c r="T145" i="1"/>
  <c r="R145" i="1"/>
  <c r="S145" i="1"/>
  <c r="N145" i="1"/>
  <c r="J6" i="15"/>
  <c r="L6" i="15"/>
  <c r="J8" i="15" s="1"/>
  <c r="K6" i="15"/>
  <c r="J7" i="15" s="1"/>
  <c r="M6" i="15"/>
  <c r="J9" i="15" s="1"/>
  <c r="J5" i="15"/>
  <c r="S74" i="1"/>
  <c r="T74" i="1"/>
  <c r="R74" i="1"/>
  <c r="N74" i="1"/>
  <c r="S197" i="1"/>
  <c r="T197" i="1"/>
  <c r="N197" i="1"/>
  <c r="R197" i="1"/>
  <c r="S223" i="1"/>
  <c r="T223" i="1"/>
  <c r="R223" i="1"/>
  <c r="N223" i="1"/>
  <c r="T225" i="1"/>
  <c r="S225" i="1"/>
  <c r="N225" i="1"/>
  <c r="R225" i="1"/>
  <c r="S34" i="1"/>
  <c r="T34" i="1"/>
  <c r="R34" i="1"/>
  <c r="N34" i="1"/>
  <c r="R52" i="1"/>
  <c r="S52" i="1"/>
  <c r="T52" i="1"/>
  <c r="N52" i="1"/>
  <c r="R94" i="1"/>
  <c r="S94" i="1"/>
  <c r="T94" i="1"/>
  <c r="N94" i="1"/>
  <c r="T112" i="1"/>
  <c r="R112" i="1"/>
  <c r="S112" i="1"/>
  <c r="N112" i="1"/>
  <c r="S251" i="1"/>
  <c r="T251" i="1"/>
  <c r="N251" i="1"/>
  <c r="R251" i="1"/>
  <c r="T129" i="1"/>
  <c r="R129" i="1"/>
  <c r="S129" i="1"/>
  <c r="N129" i="1"/>
  <c r="S234" i="1"/>
  <c r="T234" i="1"/>
  <c r="N234" i="1"/>
  <c r="R234" i="1"/>
  <c r="R38" i="1"/>
  <c r="S38" i="1"/>
  <c r="T38" i="1"/>
  <c r="N38" i="1"/>
  <c r="T56" i="1"/>
  <c r="R56" i="1"/>
  <c r="S56" i="1"/>
  <c r="N56" i="1"/>
  <c r="R76" i="1"/>
  <c r="S76" i="1"/>
  <c r="T76" i="1"/>
  <c r="N76" i="1"/>
  <c r="S51" i="1"/>
  <c r="T51" i="1"/>
  <c r="R51" i="1"/>
  <c r="N51" i="1"/>
  <c r="S196" i="1"/>
  <c r="T196" i="1"/>
  <c r="N196" i="1"/>
  <c r="R196" i="1"/>
  <c r="S238" i="1"/>
  <c r="T238" i="1"/>
  <c r="R238" i="1"/>
  <c r="N238" i="1"/>
  <c r="T256" i="1"/>
  <c r="S256" i="1"/>
  <c r="N256" i="1"/>
  <c r="R256" i="1"/>
  <c r="R63" i="1"/>
  <c r="S63" i="1"/>
  <c r="T63" i="1"/>
  <c r="N63" i="1"/>
  <c r="S195" i="1"/>
  <c r="T195" i="1"/>
  <c r="N195" i="1"/>
  <c r="R195" i="1"/>
  <c r="R93" i="1"/>
  <c r="S93" i="1"/>
  <c r="T93" i="1"/>
  <c r="N93" i="1"/>
  <c r="R135" i="1"/>
  <c r="S135" i="1"/>
  <c r="T135" i="1"/>
  <c r="N135" i="1"/>
  <c r="T137" i="1"/>
  <c r="R137" i="1"/>
  <c r="S137" i="1"/>
  <c r="N137" i="1"/>
  <c r="T8" i="1"/>
  <c r="R8" i="1"/>
  <c r="S8" i="1"/>
  <c r="N8" i="1"/>
  <c r="S42" i="1"/>
  <c r="T42" i="1"/>
  <c r="R42" i="1"/>
  <c r="N42" i="1"/>
  <c r="S181" i="1"/>
  <c r="T181" i="1"/>
  <c r="N181" i="1"/>
  <c r="R181" i="1"/>
  <c r="S207" i="1"/>
  <c r="T207" i="1"/>
  <c r="R207" i="1"/>
  <c r="N207" i="1"/>
  <c r="T209" i="1"/>
  <c r="S209" i="1"/>
  <c r="N209" i="1"/>
  <c r="R209" i="1"/>
  <c r="S210" i="1"/>
  <c r="T210" i="1"/>
  <c r="N210" i="1"/>
  <c r="R210" i="1"/>
  <c r="R22" i="1"/>
  <c r="S22" i="1"/>
  <c r="T22" i="1"/>
  <c r="N22" i="1"/>
  <c r="T40" i="1"/>
  <c r="R40" i="1"/>
  <c r="S40" i="1"/>
  <c r="N40" i="1"/>
  <c r="T233" i="1"/>
  <c r="S233" i="1"/>
  <c r="N233" i="1"/>
  <c r="R233" i="1"/>
  <c r="S154" i="1"/>
  <c r="T154" i="1"/>
  <c r="N154" i="1"/>
  <c r="R154" i="1"/>
  <c r="R116" i="1"/>
  <c r="S116" i="1"/>
  <c r="T116" i="1"/>
  <c r="N116" i="1"/>
  <c r="S158" i="1"/>
  <c r="T158" i="1"/>
  <c r="R158" i="1"/>
  <c r="N158" i="1"/>
  <c r="T176" i="1"/>
  <c r="S176" i="1"/>
  <c r="N176" i="1"/>
  <c r="R176" i="1"/>
  <c r="S146" i="1"/>
  <c r="T146" i="1"/>
  <c r="N146" i="1"/>
  <c r="R146" i="1"/>
  <c r="S50" i="1"/>
  <c r="T50" i="1"/>
  <c r="R50" i="1"/>
  <c r="N50" i="1"/>
  <c r="R60" i="1"/>
  <c r="S60" i="1"/>
  <c r="T60" i="1"/>
  <c r="N60" i="1"/>
  <c r="R102" i="1"/>
  <c r="S102" i="1"/>
  <c r="T102" i="1"/>
  <c r="N102" i="1"/>
  <c r="T120" i="1"/>
  <c r="R120" i="1"/>
  <c r="S120" i="1"/>
  <c r="N120" i="1"/>
  <c r="S165" i="1"/>
  <c r="T165" i="1"/>
  <c r="N165" i="1"/>
  <c r="R165" i="1"/>
  <c r="S115" i="1"/>
  <c r="T115" i="1"/>
  <c r="R115" i="1"/>
  <c r="N115" i="1"/>
  <c r="R13" i="1"/>
  <c r="S13" i="1"/>
  <c r="T13" i="1"/>
  <c r="N13" i="1"/>
  <c r="R55" i="1"/>
  <c r="S55" i="1"/>
  <c r="T55" i="1"/>
  <c r="N55" i="1"/>
  <c r="T57" i="1"/>
  <c r="R57" i="1"/>
  <c r="S57" i="1"/>
  <c r="N57" i="1"/>
  <c r="S255" i="1"/>
  <c r="T255" i="1"/>
  <c r="R255" i="1"/>
  <c r="N255" i="1"/>
  <c r="S26" i="1"/>
  <c r="T26" i="1"/>
  <c r="R26" i="1"/>
  <c r="N26" i="1"/>
  <c r="S173" i="1"/>
  <c r="T173" i="1"/>
  <c r="N173" i="1"/>
  <c r="R173" i="1"/>
  <c r="S199" i="1"/>
  <c r="T199" i="1"/>
  <c r="R199" i="1"/>
  <c r="N199" i="1"/>
  <c r="T201" i="1"/>
  <c r="S201" i="1"/>
  <c r="N201" i="1"/>
  <c r="R201" i="1"/>
  <c r="S11" i="1"/>
  <c r="T11" i="1"/>
  <c r="R11" i="1"/>
  <c r="N11" i="1"/>
  <c r="S178" i="1"/>
  <c r="T178" i="1"/>
  <c r="N178" i="1"/>
  <c r="R178" i="1"/>
  <c r="S253" i="1"/>
  <c r="T253" i="1"/>
  <c r="N253" i="1"/>
  <c r="R253" i="1"/>
  <c r="T24" i="1"/>
  <c r="R24" i="1"/>
  <c r="S24" i="1"/>
  <c r="N24" i="1"/>
  <c r="R15" i="1"/>
  <c r="S15" i="1"/>
  <c r="T15" i="1"/>
  <c r="N15" i="1"/>
  <c r="S18" i="1"/>
  <c r="T18" i="1"/>
  <c r="R18" i="1"/>
  <c r="N18" i="1"/>
  <c r="R44" i="1"/>
  <c r="S44" i="1"/>
  <c r="T44" i="1"/>
  <c r="N44" i="1"/>
  <c r="R86" i="1"/>
  <c r="S86" i="1"/>
  <c r="T86" i="1"/>
  <c r="N86" i="1"/>
  <c r="T104" i="1"/>
  <c r="R104" i="1"/>
  <c r="S104" i="1"/>
  <c r="N104" i="1"/>
  <c r="T241" i="1"/>
  <c r="S241" i="1"/>
  <c r="N241" i="1"/>
  <c r="R241" i="1"/>
  <c r="S35" i="1"/>
  <c r="T35" i="1"/>
  <c r="R35" i="1"/>
  <c r="N35" i="1"/>
  <c r="S180" i="1"/>
  <c r="T180" i="1"/>
  <c r="N180" i="1"/>
  <c r="R180" i="1"/>
  <c r="S222" i="1"/>
  <c r="T222" i="1"/>
  <c r="R222" i="1"/>
  <c r="N222" i="1"/>
  <c r="T240" i="1"/>
  <c r="S240" i="1"/>
  <c r="N240" i="1"/>
  <c r="R240" i="1"/>
  <c r="R140" i="1"/>
  <c r="S140" i="1"/>
  <c r="T140" i="1"/>
  <c r="N140" i="1"/>
  <c r="S170" i="1"/>
  <c r="T170" i="1"/>
  <c r="N170" i="1"/>
  <c r="R170" i="1"/>
  <c r="R124" i="1"/>
  <c r="S124" i="1"/>
  <c r="T124" i="1"/>
  <c r="N124" i="1"/>
  <c r="S166" i="1"/>
  <c r="T166" i="1"/>
  <c r="R166" i="1"/>
  <c r="N166" i="1"/>
  <c r="T184" i="1"/>
  <c r="S184" i="1"/>
  <c r="N184" i="1"/>
  <c r="R184" i="1"/>
  <c r="S246" i="1"/>
  <c r="T246" i="1"/>
  <c r="R246" i="1"/>
  <c r="N246" i="1"/>
  <c r="S179" i="1"/>
  <c r="T179" i="1"/>
  <c r="N179" i="1"/>
  <c r="R179" i="1"/>
  <c r="R77" i="1"/>
  <c r="S77" i="1"/>
  <c r="T77" i="1"/>
  <c r="N77" i="1"/>
  <c r="R119" i="1"/>
  <c r="S119" i="1"/>
  <c r="T119" i="1"/>
  <c r="N119" i="1"/>
  <c r="T121" i="1"/>
  <c r="R121" i="1"/>
  <c r="S121" i="1"/>
  <c r="N121" i="1"/>
  <c r="S157" i="1"/>
  <c r="T157" i="1"/>
  <c r="N157" i="1"/>
  <c r="R157" i="1"/>
  <c r="S162" i="1"/>
  <c r="T162" i="1"/>
  <c r="N162" i="1"/>
  <c r="R162" i="1"/>
  <c r="S245" i="1"/>
  <c r="T245" i="1"/>
  <c r="N245" i="1"/>
  <c r="R245" i="1"/>
  <c r="R133" i="1"/>
  <c r="S133" i="1"/>
  <c r="T133" i="1"/>
  <c r="N133" i="1"/>
  <c r="R6" i="1"/>
  <c r="S6" i="1"/>
  <c r="T6" i="1"/>
  <c r="N6" i="1"/>
  <c r="R14" i="1"/>
  <c r="S14" i="1"/>
  <c r="T14" i="1"/>
  <c r="N14" i="1"/>
  <c r="R28" i="1"/>
  <c r="S28" i="1"/>
  <c r="T28" i="1"/>
  <c r="N28" i="1"/>
  <c r="R70" i="1"/>
  <c r="S70" i="1"/>
  <c r="T70" i="1"/>
  <c r="N70" i="1"/>
  <c r="T88" i="1"/>
  <c r="R88" i="1"/>
  <c r="S88" i="1"/>
  <c r="N88" i="1"/>
  <c r="T261" i="1"/>
  <c r="S261" i="1"/>
  <c r="R261" i="1"/>
  <c r="N261" i="1"/>
  <c r="S138" i="1"/>
  <c r="T138" i="1"/>
  <c r="R138" i="1"/>
  <c r="N138" i="1"/>
  <c r="R108" i="1"/>
  <c r="S108" i="1"/>
  <c r="T108" i="1"/>
  <c r="N108" i="1"/>
  <c r="S150" i="1"/>
  <c r="T150" i="1"/>
  <c r="R150" i="1"/>
  <c r="N150" i="1"/>
  <c r="T168" i="1"/>
  <c r="S168" i="1"/>
  <c r="N168" i="1"/>
  <c r="R168" i="1"/>
  <c r="S82" i="1"/>
  <c r="T82" i="1"/>
  <c r="R82" i="1"/>
  <c r="N82" i="1"/>
  <c r="S99" i="1"/>
  <c r="T99" i="1"/>
  <c r="R99" i="1"/>
  <c r="N99" i="1"/>
  <c r="S244" i="1"/>
  <c r="T244" i="1"/>
  <c r="N244" i="1"/>
  <c r="R244" i="1"/>
  <c r="R39" i="1"/>
  <c r="S39" i="1"/>
  <c r="T39" i="1"/>
  <c r="N39" i="1"/>
  <c r="T41" i="1"/>
  <c r="R41" i="1"/>
  <c r="S41" i="1"/>
  <c r="N41" i="1"/>
  <c r="R85" i="1"/>
  <c r="S85" i="1"/>
  <c r="T85" i="1"/>
  <c r="N85" i="1"/>
  <c r="S43" i="1"/>
  <c r="T43" i="1"/>
  <c r="R43" i="1"/>
  <c r="N43" i="1"/>
  <c r="S188" i="1"/>
  <c r="T188" i="1"/>
  <c r="N188" i="1"/>
  <c r="R188" i="1"/>
  <c r="S230" i="1"/>
  <c r="T230" i="1"/>
  <c r="R230" i="1"/>
  <c r="N230" i="1"/>
  <c r="T248" i="1"/>
  <c r="S248" i="1"/>
  <c r="N248" i="1"/>
  <c r="R248" i="1"/>
  <c r="S191" i="1"/>
  <c r="T191" i="1"/>
  <c r="R191" i="1"/>
  <c r="N191" i="1"/>
  <c r="S243" i="1"/>
  <c r="T243" i="1"/>
  <c r="N243" i="1"/>
  <c r="R243" i="1"/>
  <c r="S149" i="1"/>
  <c r="T149" i="1"/>
  <c r="N149" i="1"/>
  <c r="R149" i="1"/>
  <c r="S183" i="1"/>
  <c r="T183" i="1"/>
  <c r="R183" i="1"/>
  <c r="N183" i="1"/>
  <c r="T185" i="1"/>
  <c r="S185" i="1"/>
  <c r="N185" i="1"/>
  <c r="R185" i="1"/>
  <c r="T257" i="1"/>
  <c r="S257" i="1"/>
  <c r="N257" i="1"/>
  <c r="R257" i="1"/>
  <c r="R20" i="1"/>
  <c r="S20" i="1"/>
  <c r="T20" i="1"/>
  <c r="N20" i="1"/>
  <c r="R62" i="1"/>
  <c r="S62" i="1"/>
  <c r="T62" i="1"/>
  <c r="N62" i="1"/>
  <c r="T80" i="1"/>
  <c r="R80" i="1"/>
  <c r="S80" i="1"/>
  <c r="N80" i="1"/>
  <c r="R12" i="1"/>
  <c r="S12" i="1"/>
  <c r="T12" i="1"/>
  <c r="N12" i="1"/>
  <c r="R92" i="1"/>
  <c r="S92" i="1"/>
  <c r="T92" i="1"/>
  <c r="N92" i="1"/>
  <c r="R134" i="1"/>
  <c r="S134" i="1"/>
  <c r="T134" i="1"/>
  <c r="N134" i="1"/>
  <c r="T152" i="1"/>
  <c r="S152" i="1"/>
  <c r="N152" i="1"/>
  <c r="R152" i="1"/>
  <c r="M10" i="12"/>
  <c r="M9" i="12"/>
  <c r="M7" i="12"/>
  <c r="M6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4" i="12"/>
  <c r="A34" i="9"/>
  <c r="G15" i="4"/>
  <c r="E13" i="4"/>
  <c r="B6" i="4"/>
  <c r="B7" i="4"/>
  <c r="B5" i="4"/>
  <c r="B31" i="10" l="1" a="1"/>
  <c r="B31" i="10" s="1"/>
  <c r="E16" i="10"/>
  <c r="K13" i="10" s="1" a="1"/>
  <c r="E16" i="9"/>
  <c r="B14" i="9" a="1"/>
  <c r="B14" i="9" s="1"/>
  <c r="B15" i="9" s="1"/>
  <c r="K13" i="9" a="1"/>
  <c r="E16" i="14"/>
  <c r="A35" i="14" s="1" a="1"/>
  <c r="A35" i="14" s="1"/>
  <c r="F35" i="14" s="1"/>
  <c r="N259" i="1"/>
  <c r="T259" i="1"/>
  <c r="B31" i="9" a="1"/>
  <c r="B31" i="9" s="1"/>
  <c r="G25" i="9" a="1"/>
  <c r="G25" i="9" s="1"/>
  <c r="S259" i="1"/>
  <c r="I6" i="15"/>
  <c r="O5" i="15" a="1"/>
  <c r="C14" i="4"/>
  <c r="B13" i="4"/>
  <c r="K13" i="10" l="1"/>
  <c r="L17" i="10"/>
  <c r="N13" i="10"/>
  <c r="K16" i="10"/>
  <c r="K17" i="10"/>
  <c r="L15" i="10"/>
  <c r="N17" i="10"/>
  <c r="N15" i="10"/>
  <c r="L13" i="10"/>
  <c r="K14" i="10"/>
  <c r="N16" i="10"/>
  <c r="M14" i="10"/>
  <c r="K15" i="10"/>
  <c r="M16" i="10"/>
  <c r="M17" i="10"/>
  <c r="M15" i="10"/>
  <c r="M13" i="10"/>
  <c r="O17" i="10"/>
  <c r="O15" i="10"/>
  <c r="O13" i="10"/>
  <c r="O14" i="10"/>
  <c r="L16" i="10"/>
  <c r="L14" i="10"/>
  <c r="O16" i="10"/>
  <c r="N14" i="10"/>
  <c r="K13" i="14" a="1"/>
  <c r="B14" i="14" a="1"/>
  <c r="B14" i="14" s="1"/>
  <c r="B15" i="14" s="1"/>
  <c r="N14" i="9"/>
  <c r="O14" i="9"/>
  <c r="O13" i="9"/>
  <c r="K13" i="9"/>
  <c r="L13" i="9"/>
  <c r="O16" i="9"/>
  <c r="N17" i="9"/>
  <c r="L17" i="9"/>
  <c r="L15" i="9"/>
  <c r="K16" i="9"/>
  <c r="N15" i="9"/>
  <c r="N13" i="9"/>
  <c r="L16" i="9"/>
  <c r="M15" i="9"/>
  <c r="M14" i="9"/>
  <c r="K14" i="9"/>
  <c r="N16" i="9"/>
  <c r="M17" i="9"/>
  <c r="M16" i="9"/>
  <c r="K15" i="9"/>
  <c r="O17" i="9"/>
  <c r="O15" i="9"/>
  <c r="K17" i="9"/>
  <c r="M13" i="9"/>
  <c r="L14" i="9"/>
  <c r="G25" i="14" a="1"/>
  <c r="G25" i="14" s="1"/>
  <c r="G26" i="14" s="1"/>
  <c r="B15" i="10"/>
  <c r="R9" i="15"/>
  <c r="R8" i="15"/>
  <c r="Q7" i="15"/>
  <c r="S7" i="15"/>
  <c r="S9" i="15"/>
  <c r="O8" i="15"/>
  <c r="S8" i="15"/>
  <c r="S5" i="15"/>
  <c r="O6" i="15"/>
  <c r="P8" i="15"/>
  <c r="R6" i="15"/>
  <c r="P5" i="15"/>
  <c r="Q6" i="15"/>
  <c r="P9" i="15"/>
  <c r="Q5" i="15"/>
  <c r="P7" i="15"/>
  <c r="S6" i="15"/>
  <c r="P6" i="15"/>
  <c r="R5" i="15"/>
  <c r="Q8" i="15"/>
  <c r="R7" i="15"/>
  <c r="O5" i="15"/>
  <c r="O7" i="15"/>
  <c r="Q9" i="15"/>
  <c r="O9" i="15"/>
  <c r="I25" i="9"/>
  <c r="G25" i="10" a="1"/>
  <c r="G25" i="10" s="1"/>
  <c r="O4" i="1"/>
  <c r="K15" i="14" l="1"/>
  <c r="N17" i="14"/>
  <c r="N14" i="14"/>
  <c r="O13" i="14"/>
  <c r="M16" i="14"/>
  <c r="L17" i="14"/>
  <c r="N15" i="14"/>
  <c r="M15" i="14"/>
  <c r="K16" i="14"/>
  <c r="K13" i="14"/>
  <c r="O16" i="14"/>
  <c r="M14" i="14"/>
  <c r="L15" i="14"/>
  <c r="M17" i="14"/>
  <c r="N13" i="14"/>
  <c r="L13" i="14"/>
  <c r="K17" i="14"/>
  <c r="L16" i="14"/>
  <c r="M13" i="14"/>
  <c r="O15" i="14"/>
  <c r="K14" i="14"/>
  <c r="O14" i="14"/>
  <c r="L14" i="14"/>
  <c r="O17" i="14"/>
  <c r="N16" i="14"/>
  <c r="K14" i="15" a="1"/>
  <c r="K14" i="15" s="1"/>
  <c r="R4" i="1"/>
  <c r="R259" i="1" s="1"/>
  <c r="K15" i="15" l="1"/>
  <c r="K16" i="15"/>
  <c r="K17" i="15"/>
  <c r="K18" i="15"/>
  <c r="N14" i="15" a="1"/>
  <c r="N14" i="15" s="1"/>
  <c r="Q14" i="15" s="1" a="1"/>
  <c r="Q14" i="15" s="1"/>
  <c r="G13" i="4"/>
  <c r="G14" i="4"/>
  <c r="F15" i="4" s="1"/>
  <c r="D23" i="15" l="1" a="1"/>
  <c r="D23" i="15" s="1"/>
  <c r="D22" i="15" a="1"/>
  <c r="D22" i="15" s="1"/>
  <c r="E15" i="4"/>
  <c r="E14" i="4" l="1"/>
  <c r="G26" i="9"/>
  <c r="K13" i="4" l="1" a="1"/>
  <c r="B14" i="4" a="1"/>
  <c r="B14" i="4" s="1"/>
  <c r="B15" i="4" s="1"/>
  <c r="G26" i="10"/>
  <c r="K13" i="4" l="1"/>
  <c r="M14" i="4"/>
  <c r="K16" i="4"/>
  <c r="N17" i="4"/>
  <c r="N15" i="4"/>
  <c r="N16" i="4"/>
  <c r="N14" i="4"/>
  <c r="K14" i="4"/>
  <c r="K15" i="4"/>
  <c r="K17" i="4"/>
  <c r="M13" i="4"/>
  <c r="M17" i="4"/>
  <c r="O13" i="4"/>
  <c r="O14" i="4"/>
  <c r="N13" i="4"/>
  <c r="M15" i="4"/>
  <c r="M16" i="4"/>
  <c r="L16" i="4"/>
  <c r="O15" i="4"/>
  <c r="O16" i="4"/>
  <c r="L13" i="4"/>
  <c r="L14" i="4"/>
  <c r="L15" i="4"/>
  <c r="O17" i="4"/>
  <c r="L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<sst xmlns="http://schemas.openxmlformats.org/spreadsheetml/2006/main" count="358" uniqueCount="115">
  <si>
    <t>Volumen</t>
  </si>
  <si>
    <t>Stuecke</t>
  </si>
  <si>
    <t>Schlusskurs</t>
  </si>
  <si>
    <t>Tief</t>
  </si>
  <si>
    <t>Hoch</t>
  </si>
  <si>
    <t>Erster</t>
  </si>
  <si>
    <t>Datum</t>
  </si>
  <si>
    <t>SAP</t>
  </si>
  <si>
    <t>Deutsche Bank</t>
  </si>
  <si>
    <t>log Rendite</t>
  </si>
  <si>
    <t>standardisiert</t>
  </si>
  <si>
    <t>Nummer</t>
  </si>
  <si>
    <t>Jahresdrift</t>
  </si>
  <si>
    <t>Jahresvola</t>
  </si>
  <si>
    <t>ln(Si/Si-1)</t>
  </si>
  <si>
    <t>Korrelation</t>
  </si>
  <si>
    <t>Produkt</t>
  </si>
  <si>
    <t>Kovarianz</t>
  </si>
  <si>
    <t>Endkurs</t>
  </si>
  <si>
    <t>Anfangskurs</t>
  </si>
  <si>
    <t>Jahresrendite(auf die einfache Rendite umgerechnet)</t>
  </si>
  <si>
    <t>typ Abweichung???</t>
  </si>
  <si>
    <t>Jahresrisiko</t>
  </si>
  <si>
    <t>einfache Rendite = (e^stetige Rendite) - 1</t>
  </si>
  <si>
    <t>Jahresrisiko fuer einfache Rendite = (e^Jahresvola fuer stetige Rendite) - 1</t>
  </si>
  <si>
    <t>Porsche Automobil Holding Vz</t>
  </si>
  <si>
    <t>Referenz-Portfolios</t>
  </si>
  <si>
    <t>Anzahl der Anlagen:</t>
  </si>
  <si>
    <t>Anteil(alpha)</t>
  </si>
  <si>
    <t>Korrelationskoeffizienten</t>
  </si>
  <si>
    <t>Anlage i</t>
  </si>
  <si>
    <t>SAP(1)</t>
  </si>
  <si>
    <t>Deutsche Bank(2)</t>
  </si>
  <si>
    <t>Porsche Automobil Holding Vz(3)</t>
  </si>
  <si>
    <t>j=1</t>
  </si>
  <si>
    <t>j=2</t>
  </si>
  <si>
    <t>j=3</t>
  </si>
  <si>
    <t>Analage i</t>
  </si>
  <si>
    <t>SAP(i=1)</t>
  </si>
  <si>
    <t>SAP und Deutsche Bank(1 und 2)</t>
  </si>
  <si>
    <t>1 und 3</t>
  </si>
  <si>
    <t>1 und 4</t>
  </si>
  <si>
    <t>1 und 5</t>
  </si>
  <si>
    <t>2 und 3</t>
  </si>
  <si>
    <t>2 und 4</t>
  </si>
  <si>
    <t>2 und 5</t>
  </si>
  <si>
    <t>3 und 4</t>
  </si>
  <si>
    <t>3 und 5</t>
  </si>
  <si>
    <t>4 und 5</t>
  </si>
  <si>
    <t>Kovarianzmatrix</t>
  </si>
  <si>
    <t>Momente des Referenz-Portfolios</t>
  </si>
  <si>
    <t>Erwartungswert:</t>
  </si>
  <si>
    <t>Varianz:</t>
  </si>
  <si>
    <t>Standardabweichung:</t>
  </si>
  <si>
    <t>Probe</t>
  </si>
  <si>
    <t>Erwartungswert(erwartete Rendite):</t>
  </si>
  <si>
    <t>Standardabweichung(Volatilität):</t>
  </si>
  <si>
    <t>Inverse Matrix(fuer 'direkt')</t>
  </si>
  <si>
    <t>Bestimme dasjenige Portfolio mit gleichem Risiko aber groesserer Chance des Referenz-Portfolios</t>
  </si>
  <si>
    <t>benutze Excel-Solver</t>
  </si>
  <si>
    <t>Variablen</t>
  </si>
  <si>
    <t>a1</t>
  </si>
  <si>
    <t>a2</t>
  </si>
  <si>
    <t>a3</t>
  </si>
  <si>
    <t>Zielfunktion</t>
  </si>
  <si>
    <t>Nebenbedingung</t>
  </si>
  <si>
    <t>=</t>
  </si>
  <si>
    <t>vorgegebene Varianz</t>
  </si>
  <si>
    <t>skaliert</t>
  </si>
  <si>
    <t>Momente des optimalen Portfolios</t>
  </si>
  <si>
    <t>Bestimme dasjenige Portfolio mit gleicher Chance aber kleinerem Risiko des Referenz-Portfolios</t>
  </si>
  <si>
    <t>vorgegebene Rendite</t>
  </si>
  <si>
    <t>Bestimme das Portfolio mit minimaler Varianz</t>
  </si>
  <si>
    <t>Siemens</t>
  </si>
  <si>
    <t>Bezugsgröße Tag</t>
  </si>
  <si>
    <t>Tagesdrift(Erwartungswert von ln(Si/Si-1))</t>
  </si>
  <si>
    <t>Tagesvola(Standardabweichung)</t>
  </si>
  <si>
    <t>&lt;- (M12*EXP(M9) - M12) / M12 = EXP(M9) - 1</t>
  </si>
  <si>
    <t>&lt;- (M12*EXP(M10)-M12) / M12 = EXP(M10) - 1</t>
  </si>
  <si>
    <t>Airbus SE</t>
  </si>
  <si>
    <t>Siemens(4)</t>
  </si>
  <si>
    <t>Airbus SE(5)</t>
  </si>
  <si>
    <t>Korrelation(nach Formel)</t>
  </si>
  <si>
    <t>j=4</t>
  </si>
  <si>
    <t>j=5</t>
  </si>
  <si>
    <t>a4</t>
  </si>
  <si>
    <t>a5</t>
  </si>
  <si>
    <t>&gt;</t>
  </si>
  <si>
    <t>Maximiere Rendite</t>
  </si>
  <si>
    <t>Minimiere Varianz</t>
  </si>
  <si>
    <t>Minimale Varianz</t>
  </si>
  <si>
    <t>Z(a1,a2,a3,a4,a5)</t>
  </si>
  <si>
    <t>&lt;</t>
  </si>
  <si>
    <t>einfacher Renditeerwartungswert(mü)</t>
  </si>
  <si>
    <t>Supereffizientes Portfolio</t>
  </si>
  <si>
    <t>Angenommen der risikolose Zinssatz sei 0%. Bestimmen Sie das supereffiziente Portfolio</t>
  </si>
  <si>
    <t>e</t>
  </si>
  <si>
    <t>mü-r0*e</t>
  </si>
  <si>
    <t>r0</t>
  </si>
  <si>
    <t>r0*e</t>
  </si>
  <si>
    <t>C^-1*(mü-r0*e)</t>
  </si>
  <si>
    <t>Nenner</t>
  </si>
  <si>
    <t>mü_T</t>
  </si>
  <si>
    <t>sigma_T</t>
  </si>
  <si>
    <t>Standardabweichung der einfachen Renditen(sigma)</t>
  </si>
  <si>
    <t>Korrelation und Kovarianz</t>
  </si>
  <si>
    <t>Momente des supereffizienten Portfolios(Tangentialportfolio)</t>
  </si>
  <si>
    <t>direkt</t>
  </si>
  <si>
    <t>C^-1*e</t>
  </si>
  <si>
    <t>alpha1</t>
  </si>
  <si>
    <t>alpha2</t>
  </si>
  <si>
    <t>alpha3</t>
  </si>
  <si>
    <t>alpha4</t>
  </si>
  <si>
    <t>alpha5</t>
  </si>
  <si>
    <t>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</si>
</sst>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165" fontId="0" fillId="0" borderId="0" xfId="0" applyNumberFormat="1"/>
    <xf numFmtId="165" fontId="0" fillId="2" borderId="0" xfId="0" applyNumberFormat="1" applyFill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5" fontId="0" fillId="2" borderId="7" xfId="0" applyNumberFormat="1" applyFill="1" applyBorder="1"/>
    <xf numFmtId="165" fontId="0" fillId="0" borderId="7" xfId="0" applyNumberFormat="1" applyBorder="1"/>
    <xf numFmtId="165" fontId="0" fillId="2" borderId="5" xfId="0" applyNumberFormat="1" applyFill="1" applyBorder="1"/>
    <xf numFmtId="165" fontId="0" fillId="0" borderId="0" xfId="0" applyNumberFormat="1" applyFill="1"/>
    <xf numFmtId="0" fontId="0" fillId="2" borderId="2" xfId="0" applyFill="1" applyBorder="1"/>
    <xf numFmtId="165" fontId="0" fillId="2" borderId="3" xfId="0" applyNumberFormat="1" applyFill="1" applyBorder="1"/>
    <xf numFmtId="0" fontId="0" fillId="2" borderId="6" xfId="0" applyFill="1" applyBorder="1"/>
    <xf numFmtId="0" fontId="0" fillId="2" borderId="4" xfId="0" applyFill="1" applyBorder="1"/>
    <xf numFmtId="165" fontId="0" fillId="0" borderId="3" xfId="0" applyNumberFormat="1" applyBorder="1"/>
    <xf numFmtId="165" fontId="0" fillId="0" borderId="5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5" fontId="0" fillId="3" borderId="1" xfId="0" applyNumberFormat="1" applyFill="1" applyBorder="1"/>
    <xf numFmtId="166" fontId="0" fillId="4" borderId="1" xfId="0" applyNumberForma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37</xdr:row>
          <xdr:rowOff>106680</xdr:rowOff>
        </xdr:from>
        <xdr:to>
          <xdr:col>2</xdr:col>
          <xdr:colOff>22860</xdr:colOff>
          <xdr:row>43</xdr:row>
          <xdr:rowOff>38100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D47BD986-18E1-449D-B3BC-C5BC151C4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167640</xdr:colOff>
          <xdr:row>12</xdr:row>
          <xdr:rowOff>144780</xdr:rowOff>
        </xdr:from>
        <xdr:to>
          <xdr:col>2</xdr:col>
          <xdr:colOff>1524000</xdr:colOff>
          <xdr:row>18</xdr:row>
          <xdr:rowOff>99060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213360</xdr:colOff>
          <xdr:row>20</xdr:row>
          <xdr:rowOff>175260</xdr:rowOff>
        </xdr:from>
        <xdr:to>
          <xdr:col>1</xdr:col>
          <xdr:colOff>1463040</xdr:colOff>
          <xdr:row>24</xdr:row>
          <xdr:rowOff>99060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78B7-9E7B-48B7-B312-8054538E7060}">
  <dimension ref="A1:S261"/>
  <sheetViews>
    <sheetView workbookViewId="0"/>
  </sheetViews>
  <sheetFormatPr defaultRowHeight="14.4" x14ac:dyDescent="0.3"/>
  <cols>
    <col min="2" max="2" width="16.77734375" customWidth="1"/>
    <col min="7" max="7" width="10.77734375" customWidth="1"/>
    <col min="8" max="8" width="14.88671875" customWidth="1"/>
    <col min="9" max="9" width="15.21875" customWidth="1"/>
    <col min="10" max="10" width="13.5546875" bestFit="1" customWidth="1"/>
    <col min="11" max="11" width="12.6640625" bestFit="1" customWidth="1"/>
    <col min="12" max="12" width="44.6640625" bestFit="1" customWidth="1"/>
    <col min="14" max="14" width="10.109375" customWidth="1"/>
    <col min="16" max="16" width="12.6640625" bestFit="1" customWidth="1"/>
    <col min="17" max="17" width="12.6640625" customWidth="1"/>
    <col min="18" max="18" width="44.6640625" bestFit="1" customWidth="1"/>
    <col min="19" max="19" width="12" bestFit="1" customWidth="1"/>
    <col min="20" max="20" width="62.109375" bestFit="1" customWidth="1"/>
  </cols>
  <sheetData>
    <row r="1" spans="1:19" ht="31.2" x14ac:dyDescent="0.6">
      <c r="A1" s="3" t="s">
        <v>7</v>
      </c>
    </row>
    <row r="2" spans="1:19" x14ac:dyDescent="0.3">
      <c r="I2" s="5"/>
      <c r="J2" t="s">
        <v>74</v>
      </c>
      <c r="O2" s="5"/>
      <c r="P2" s="5"/>
      <c r="Q2" s="5"/>
      <c r="R2" s="5"/>
      <c r="S2" s="5"/>
    </row>
    <row r="3" spans="1:19" x14ac:dyDescent="0.3">
      <c r="A3" t="s">
        <v>11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I3" s="5"/>
      <c r="J3" t="s">
        <v>14</v>
      </c>
      <c r="K3" t="s">
        <v>10</v>
      </c>
      <c r="O3" s="5"/>
      <c r="P3" s="5"/>
      <c r="Q3" s="5"/>
      <c r="R3" s="5"/>
      <c r="S3" s="5"/>
    </row>
    <row r="4" spans="1:19" x14ac:dyDescent="0.3">
      <c r="A4">
        <v>1</v>
      </c>
      <c r="B4" s="2">
        <v>44560</v>
      </c>
      <c r="C4">
        <v>123.52</v>
      </c>
      <c r="D4">
        <v>124.9</v>
      </c>
      <c r="E4">
        <v>123.24</v>
      </c>
      <c r="F4">
        <v>124.9</v>
      </c>
      <c r="G4" s="1">
        <v>1256558</v>
      </c>
      <c r="H4" s="1">
        <v>156545346</v>
      </c>
      <c r="I4" s="5"/>
      <c r="J4">
        <f>LN(F4/F5)</f>
        <v>1.0786549081151077E-2</v>
      </c>
      <c r="K4">
        <f>(J4-$M$6)/$M$7</f>
        <v>0.76043977639105376</v>
      </c>
      <c r="O4" s="5"/>
      <c r="P4" s="5"/>
      <c r="Q4" s="5"/>
      <c r="R4" s="5"/>
      <c r="S4" s="5"/>
    </row>
    <row r="5" spans="1:19" x14ac:dyDescent="0.3">
      <c r="A5">
        <v>2</v>
      </c>
      <c r="B5" s="2">
        <v>44559</v>
      </c>
      <c r="C5">
        <v>124.6</v>
      </c>
      <c r="D5">
        <v>124.74</v>
      </c>
      <c r="E5">
        <v>122.96</v>
      </c>
      <c r="F5">
        <v>123.56</v>
      </c>
      <c r="G5" s="1">
        <v>1004964</v>
      </c>
      <c r="H5" s="1">
        <v>124476226</v>
      </c>
      <c r="I5" s="5"/>
      <c r="J5">
        <f t="shared" ref="J5:J68" si="0">LN(F5/F6)</f>
        <v>-1.0626408156795665E-2</v>
      </c>
      <c r="K5">
        <f t="shared" ref="K5:K68" si="1">(J5-$M$6)/$M$7</f>
        <v>-0.84933409458368692</v>
      </c>
      <c r="O5" s="5"/>
      <c r="P5" s="5"/>
      <c r="Q5" s="5"/>
      <c r="R5" s="5"/>
      <c r="S5" s="5"/>
    </row>
    <row r="6" spans="1:19" x14ac:dyDescent="0.3">
      <c r="A6">
        <v>3</v>
      </c>
      <c r="B6" s="2">
        <v>44558</v>
      </c>
      <c r="C6">
        <v>124</v>
      </c>
      <c r="D6">
        <v>125.26</v>
      </c>
      <c r="E6">
        <v>123.54</v>
      </c>
      <c r="F6">
        <v>124.88</v>
      </c>
      <c r="G6" s="1">
        <v>1049070</v>
      </c>
      <c r="H6" s="1">
        <v>130796876</v>
      </c>
      <c r="I6" s="5"/>
      <c r="J6">
        <f t="shared" si="0"/>
        <v>5.9433152216698789E-3</v>
      </c>
      <c r="K6">
        <f t="shared" si="1"/>
        <v>0.39633727380927702</v>
      </c>
      <c r="L6" t="s">
        <v>75</v>
      </c>
      <c r="M6" s="12">
        <f>AVERAGE(J4:J257)</f>
        <v>6.7129953741505287E-4</v>
      </c>
      <c r="O6" s="5"/>
      <c r="P6" s="5"/>
      <c r="Q6" s="5"/>
      <c r="R6" s="5"/>
      <c r="S6" s="5"/>
    </row>
    <row r="7" spans="1:19" x14ac:dyDescent="0.3">
      <c r="A7">
        <v>4</v>
      </c>
      <c r="B7" s="2">
        <v>44557</v>
      </c>
      <c r="C7">
        <v>123.4</v>
      </c>
      <c r="D7">
        <v>124.48</v>
      </c>
      <c r="E7">
        <v>122.82</v>
      </c>
      <c r="F7">
        <v>124.14</v>
      </c>
      <c r="G7" s="1">
        <v>908818</v>
      </c>
      <c r="H7" s="1">
        <v>112520855</v>
      </c>
      <c r="I7" s="5"/>
      <c r="J7">
        <f t="shared" si="0"/>
        <v>5.0068747090407512E-3</v>
      </c>
      <c r="K7">
        <f t="shared" si="1"/>
        <v>0.32593796127148628</v>
      </c>
      <c r="L7" t="s">
        <v>76</v>
      </c>
      <c r="M7" s="12">
        <f>STDEVP(J4:J257)</f>
        <v>1.3301841720775909E-2</v>
      </c>
      <c r="O7" s="5"/>
      <c r="P7" s="5"/>
      <c r="Q7" s="5"/>
      <c r="R7" s="5"/>
      <c r="S7" s="5"/>
    </row>
    <row r="8" spans="1:19" x14ac:dyDescent="0.3">
      <c r="A8">
        <v>5</v>
      </c>
      <c r="B8" s="2">
        <v>44553</v>
      </c>
      <c r="C8">
        <v>122.74</v>
      </c>
      <c r="D8">
        <v>123.54</v>
      </c>
      <c r="E8">
        <v>122.06</v>
      </c>
      <c r="F8">
        <v>123.52</v>
      </c>
      <c r="G8" s="1">
        <v>975828</v>
      </c>
      <c r="H8" s="1">
        <v>120246642</v>
      </c>
      <c r="I8" s="5"/>
      <c r="J8">
        <f t="shared" si="0"/>
        <v>6.3347893155150901E-3</v>
      </c>
      <c r="K8">
        <f t="shared" si="1"/>
        <v>0.42576734086786899</v>
      </c>
      <c r="O8" s="5"/>
      <c r="P8" s="5"/>
      <c r="Q8" s="5"/>
      <c r="R8" s="5"/>
      <c r="S8" s="5"/>
    </row>
    <row r="9" spans="1:19" x14ac:dyDescent="0.3">
      <c r="A9">
        <v>6</v>
      </c>
      <c r="B9" s="2">
        <v>44552</v>
      </c>
      <c r="C9">
        <v>122.18</v>
      </c>
      <c r="D9">
        <v>122.74</v>
      </c>
      <c r="E9">
        <v>120.96</v>
      </c>
      <c r="F9">
        <v>122.74</v>
      </c>
      <c r="G9" s="1">
        <v>941208</v>
      </c>
      <c r="H9" s="1">
        <v>114930121</v>
      </c>
      <c r="I9" s="5"/>
      <c r="J9">
        <f t="shared" si="0"/>
        <v>1.097741833555289E-2</v>
      </c>
      <c r="K9">
        <f t="shared" si="1"/>
        <v>0.77478886115754131</v>
      </c>
      <c r="L9" t="s">
        <v>12</v>
      </c>
      <c r="M9" s="12">
        <f>COUNT(J4:J257)*M6</f>
        <v>0.17051008250342342</v>
      </c>
      <c r="O9" s="5"/>
      <c r="P9" s="5"/>
      <c r="Q9" s="5"/>
      <c r="R9" s="5"/>
      <c r="S9" s="5"/>
    </row>
    <row r="10" spans="1:19" x14ac:dyDescent="0.3">
      <c r="A10">
        <v>7</v>
      </c>
      <c r="B10" s="2">
        <v>44551</v>
      </c>
      <c r="C10">
        <v>121.76</v>
      </c>
      <c r="D10">
        <v>121.9</v>
      </c>
      <c r="E10">
        <v>120.14</v>
      </c>
      <c r="F10">
        <v>121.4</v>
      </c>
      <c r="G10" s="1">
        <v>1249030</v>
      </c>
      <c r="H10" s="1">
        <v>151331987</v>
      </c>
      <c r="I10" s="5"/>
      <c r="J10">
        <f t="shared" si="0"/>
        <v>7.4411256946881749E-3</v>
      </c>
      <c r="K10">
        <f t="shared" si="1"/>
        <v>0.50893901005448372</v>
      </c>
      <c r="L10" t="s">
        <v>13</v>
      </c>
      <c r="M10" s="12">
        <f>COUNT(J4:J257)^0.5*M7</f>
        <v>0.21199647229093685</v>
      </c>
      <c r="O10" s="5"/>
      <c r="P10" s="5"/>
      <c r="Q10" s="5"/>
      <c r="R10" s="5"/>
      <c r="S10" s="5"/>
    </row>
    <row r="11" spans="1:19" x14ac:dyDescent="0.3">
      <c r="A11">
        <v>8</v>
      </c>
      <c r="B11" s="2">
        <v>44550</v>
      </c>
      <c r="C11">
        <v>120</v>
      </c>
      <c r="D11">
        <v>121.22</v>
      </c>
      <c r="E11">
        <v>119.06</v>
      </c>
      <c r="F11">
        <v>120.5</v>
      </c>
      <c r="G11" s="1">
        <v>1652721</v>
      </c>
      <c r="H11" s="1">
        <v>199005711</v>
      </c>
      <c r="I11" s="5"/>
      <c r="J11">
        <f t="shared" si="0"/>
        <v>-2.4753333345756329E-2</v>
      </c>
      <c r="K11">
        <f t="shared" si="1"/>
        <v>-1.9113618562654449</v>
      </c>
      <c r="O11" s="5"/>
      <c r="P11" s="5"/>
      <c r="Q11" s="5"/>
      <c r="R11" s="5"/>
      <c r="S11" s="5"/>
    </row>
    <row r="12" spans="1:19" x14ac:dyDescent="0.3">
      <c r="A12">
        <v>9</v>
      </c>
      <c r="B12" s="2">
        <v>44547</v>
      </c>
      <c r="C12">
        <v>122.24</v>
      </c>
      <c r="D12">
        <v>123.62</v>
      </c>
      <c r="E12">
        <v>121.42</v>
      </c>
      <c r="F12">
        <v>123.52</v>
      </c>
      <c r="G12" s="1">
        <v>4024892</v>
      </c>
      <c r="H12" s="1">
        <v>495198829</v>
      </c>
      <c r="I12" s="5"/>
      <c r="J12">
        <f t="shared" si="0"/>
        <v>9.272128242071501E-3</v>
      </c>
      <c r="K12">
        <f t="shared" si="1"/>
        <v>0.64658931335974068</v>
      </c>
      <c r="L12" t="s">
        <v>19</v>
      </c>
      <c r="M12" s="4">
        <f>$F$258</f>
        <v>105.32</v>
      </c>
      <c r="O12" s="5"/>
      <c r="P12" s="5"/>
      <c r="Q12" s="5"/>
      <c r="R12" s="5"/>
      <c r="S12" s="6"/>
    </row>
    <row r="13" spans="1:19" x14ac:dyDescent="0.3">
      <c r="A13">
        <v>10</v>
      </c>
      <c r="B13" s="2">
        <v>44546</v>
      </c>
      <c r="C13">
        <v>123.5</v>
      </c>
      <c r="D13">
        <v>123.8</v>
      </c>
      <c r="E13">
        <v>122.02</v>
      </c>
      <c r="F13">
        <v>122.38</v>
      </c>
      <c r="G13" s="1">
        <v>2470449</v>
      </c>
      <c r="H13" s="1">
        <v>303221690</v>
      </c>
      <c r="I13" s="5"/>
      <c r="J13">
        <f t="shared" si="0"/>
        <v>1.01840564815933E-2</v>
      </c>
      <c r="K13">
        <f t="shared" si="1"/>
        <v>0.71514585302277667</v>
      </c>
      <c r="L13" t="s">
        <v>18</v>
      </c>
      <c r="M13">
        <f>M12*EXP(M9)</f>
        <v>124.89999999999999</v>
      </c>
      <c r="O13" s="5"/>
      <c r="P13" s="5"/>
      <c r="Q13" s="5"/>
      <c r="R13" s="5"/>
      <c r="S13" s="6"/>
    </row>
    <row r="14" spans="1:19" x14ac:dyDescent="0.3">
      <c r="A14">
        <v>11</v>
      </c>
      <c r="B14" s="2">
        <v>44545</v>
      </c>
      <c r="C14">
        <v>120.06</v>
      </c>
      <c r="D14">
        <v>121.6</v>
      </c>
      <c r="E14">
        <v>120.06</v>
      </c>
      <c r="F14">
        <v>121.14</v>
      </c>
      <c r="G14" s="1">
        <v>1476391</v>
      </c>
      <c r="H14" s="1">
        <v>178674035</v>
      </c>
      <c r="I14" s="5"/>
      <c r="J14">
        <f t="shared" si="0"/>
        <v>9.7885476719928293E-3</v>
      </c>
      <c r="K14">
        <f t="shared" si="1"/>
        <v>0.68541246587964644</v>
      </c>
      <c r="L14" s="5" t="s">
        <v>20</v>
      </c>
      <c r="M14" s="13">
        <f>(M13-M12)/M12</f>
        <v>0.18590960881124194</v>
      </c>
      <c r="N14" t="s">
        <v>77</v>
      </c>
      <c r="O14" s="5"/>
      <c r="P14" s="5"/>
      <c r="Q14" s="5"/>
      <c r="R14" t="s">
        <v>23</v>
      </c>
      <c r="S14" s="5"/>
    </row>
    <row r="15" spans="1:19" x14ac:dyDescent="0.3">
      <c r="A15">
        <v>12</v>
      </c>
      <c r="B15" s="2">
        <v>44544</v>
      </c>
      <c r="C15">
        <v>122.52</v>
      </c>
      <c r="D15">
        <v>123.18</v>
      </c>
      <c r="E15">
        <v>119.82</v>
      </c>
      <c r="F15">
        <v>119.96</v>
      </c>
      <c r="G15" s="1">
        <v>1611120</v>
      </c>
      <c r="H15" s="1">
        <v>194798196</v>
      </c>
      <c r="I15" s="5"/>
      <c r="J15">
        <f t="shared" si="0"/>
        <v>-2.095267610397343E-2</v>
      </c>
      <c r="K15">
        <f t="shared" si="1"/>
        <v>-1.625637719595955</v>
      </c>
      <c r="L15" t="s">
        <v>21</v>
      </c>
      <c r="M15" s="4">
        <f>M12*EXP(M10)-M12</f>
        <v>24.8706359809714</v>
      </c>
      <c r="O15" s="5"/>
      <c r="P15" s="5"/>
      <c r="Q15" s="5"/>
      <c r="S15" s="6"/>
    </row>
    <row r="16" spans="1:19" x14ac:dyDescent="0.3">
      <c r="A16">
        <v>13</v>
      </c>
      <c r="B16" s="2">
        <v>44543</v>
      </c>
      <c r="C16">
        <v>120.9</v>
      </c>
      <c r="D16">
        <v>123.42</v>
      </c>
      <c r="E16">
        <v>120.56</v>
      </c>
      <c r="F16">
        <v>122.5</v>
      </c>
      <c r="G16" s="1">
        <v>2151377</v>
      </c>
      <c r="H16" s="1">
        <v>263500317</v>
      </c>
      <c r="I16" s="5"/>
      <c r="J16">
        <f t="shared" si="0"/>
        <v>2.579934724427789E-2</v>
      </c>
      <c r="K16">
        <f t="shared" si="1"/>
        <v>1.8890653064692378</v>
      </c>
      <c r="L16" s="5" t="s">
        <v>22</v>
      </c>
      <c r="M16" s="13">
        <f>M15/M12</f>
        <v>0.23614352431609761</v>
      </c>
      <c r="N16" t="s">
        <v>78</v>
      </c>
      <c r="O16" s="5"/>
      <c r="P16" s="5"/>
      <c r="Q16" s="5"/>
      <c r="R16" t="s">
        <v>24</v>
      </c>
      <c r="S16" s="5"/>
    </row>
    <row r="17" spans="1:19" x14ac:dyDescent="0.3">
      <c r="A17">
        <v>14</v>
      </c>
      <c r="B17" s="2">
        <v>44540</v>
      </c>
      <c r="C17">
        <v>117.7</v>
      </c>
      <c r="D17">
        <v>119.84</v>
      </c>
      <c r="E17">
        <v>117.66</v>
      </c>
      <c r="F17">
        <v>119.38</v>
      </c>
      <c r="G17" s="1">
        <v>1869869</v>
      </c>
      <c r="H17" s="1">
        <v>222481321</v>
      </c>
      <c r="I17" s="5"/>
      <c r="J17">
        <f t="shared" si="0"/>
        <v>8.0740556368735939E-3</v>
      </c>
      <c r="K17">
        <f t="shared" si="1"/>
        <v>0.55652113856506868</v>
      </c>
      <c r="O17" s="5"/>
      <c r="P17" s="5"/>
      <c r="Q17" s="5"/>
      <c r="R17" s="5"/>
      <c r="S17" s="5"/>
    </row>
    <row r="18" spans="1:19" x14ac:dyDescent="0.3">
      <c r="A18">
        <v>15</v>
      </c>
      <c r="B18" s="2">
        <v>44539</v>
      </c>
      <c r="C18">
        <v>118.56</v>
      </c>
      <c r="D18">
        <v>119.36</v>
      </c>
      <c r="E18">
        <v>117.5</v>
      </c>
      <c r="F18">
        <v>118.42</v>
      </c>
      <c r="G18" s="1">
        <v>1302502</v>
      </c>
      <c r="H18" s="1">
        <v>154266459</v>
      </c>
      <c r="I18" s="5"/>
      <c r="J18">
        <f t="shared" si="0"/>
        <v>6.7578985508198004E-4</v>
      </c>
      <c r="K18">
        <f t="shared" si="1"/>
        <v>3.3757112444916701E-4</v>
      </c>
      <c r="O18" s="5"/>
      <c r="P18" s="5"/>
      <c r="Q18" s="5"/>
      <c r="R18" s="5"/>
      <c r="S18" s="5"/>
    </row>
    <row r="19" spans="1:19" x14ac:dyDescent="0.3">
      <c r="A19">
        <v>16</v>
      </c>
      <c r="B19" s="2">
        <v>44538</v>
      </c>
      <c r="C19">
        <v>119.6</v>
      </c>
      <c r="D19">
        <v>120.08</v>
      </c>
      <c r="E19">
        <v>118.18</v>
      </c>
      <c r="F19">
        <v>118.34</v>
      </c>
      <c r="G19" s="1">
        <v>1721052</v>
      </c>
      <c r="H19" s="1">
        <v>204502994</v>
      </c>
      <c r="I19" s="5"/>
      <c r="J19">
        <f t="shared" si="0"/>
        <v>-1.0925396513199199E-2</v>
      </c>
      <c r="K19">
        <f t="shared" si="1"/>
        <v>-0.8718113095949398</v>
      </c>
      <c r="O19" s="5"/>
      <c r="P19" s="5"/>
      <c r="Q19" s="5"/>
      <c r="R19" s="5"/>
      <c r="S19" s="5"/>
    </row>
    <row r="20" spans="1:19" x14ac:dyDescent="0.3">
      <c r="A20">
        <v>17</v>
      </c>
      <c r="B20" s="2">
        <v>44537</v>
      </c>
      <c r="C20">
        <v>118.5</v>
      </c>
      <c r="D20">
        <v>119.64</v>
      </c>
      <c r="E20">
        <v>117.86</v>
      </c>
      <c r="F20">
        <v>119.64</v>
      </c>
      <c r="G20" s="1">
        <v>2900111</v>
      </c>
      <c r="H20" s="1">
        <v>345248806</v>
      </c>
      <c r="I20" s="5"/>
      <c r="J20">
        <f t="shared" si="0"/>
        <v>2.8314174237128606E-2</v>
      </c>
      <c r="K20">
        <f t="shared" si="1"/>
        <v>2.078123862843642</v>
      </c>
      <c r="O20" s="5"/>
      <c r="P20" s="5"/>
      <c r="Q20" s="5"/>
      <c r="R20" s="5"/>
      <c r="S20" s="5"/>
    </row>
    <row r="21" spans="1:19" x14ac:dyDescent="0.3">
      <c r="A21">
        <v>18</v>
      </c>
      <c r="B21" s="2">
        <v>44536</v>
      </c>
      <c r="C21">
        <v>114.96</v>
      </c>
      <c r="D21">
        <v>116.5</v>
      </c>
      <c r="E21">
        <v>113.78</v>
      </c>
      <c r="F21">
        <v>116.3</v>
      </c>
      <c r="G21" s="1">
        <v>2472737</v>
      </c>
      <c r="H21" s="1">
        <v>286075333</v>
      </c>
      <c r="I21" s="5"/>
      <c r="J21">
        <f t="shared" si="0"/>
        <v>1.8572086356037836E-2</v>
      </c>
      <c r="K21">
        <f t="shared" si="1"/>
        <v>1.3457374696215083</v>
      </c>
      <c r="O21" s="5"/>
      <c r="P21" s="5"/>
      <c r="Q21" s="5"/>
      <c r="R21" s="5"/>
      <c r="S21" s="5"/>
    </row>
    <row r="22" spans="1:19" x14ac:dyDescent="0.3">
      <c r="A22">
        <v>19</v>
      </c>
      <c r="B22" s="2">
        <v>44533</v>
      </c>
      <c r="C22">
        <v>115.26</v>
      </c>
      <c r="D22">
        <v>115.68</v>
      </c>
      <c r="E22">
        <v>113.42</v>
      </c>
      <c r="F22">
        <v>114.16</v>
      </c>
      <c r="G22" s="1">
        <v>2543198</v>
      </c>
      <c r="H22" s="1">
        <v>290997334</v>
      </c>
      <c r="I22" s="5"/>
      <c r="J22">
        <f t="shared" si="0"/>
        <v>3.5044682328165316E-4</v>
      </c>
      <c r="K22">
        <f t="shared" si="1"/>
        <v>-2.4120924069654624E-2</v>
      </c>
      <c r="O22" s="5"/>
      <c r="P22" s="5"/>
      <c r="Q22" s="5"/>
      <c r="R22" s="5"/>
      <c r="S22" s="5"/>
    </row>
    <row r="23" spans="1:19" x14ac:dyDescent="0.3">
      <c r="A23">
        <v>20</v>
      </c>
      <c r="B23" s="2">
        <v>44532</v>
      </c>
      <c r="C23">
        <v>115.5</v>
      </c>
      <c r="D23">
        <v>116.16</v>
      </c>
      <c r="E23">
        <v>113.98</v>
      </c>
      <c r="F23">
        <v>114.12</v>
      </c>
      <c r="G23" s="1">
        <v>2562336</v>
      </c>
      <c r="H23" s="1">
        <v>293710147</v>
      </c>
      <c r="I23" s="5"/>
      <c r="J23">
        <f t="shared" si="0"/>
        <v>-2.5606935478385797E-2</v>
      </c>
      <c r="K23">
        <f t="shared" si="1"/>
        <v>-1.9755335815458805</v>
      </c>
      <c r="O23" s="5"/>
      <c r="P23" s="5"/>
      <c r="Q23" s="5"/>
      <c r="R23" s="5"/>
      <c r="S23" s="5"/>
    </row>
    <row r="24" spans="1:19" x14ac:dyDescent="0.3">
      <c r="A24">
        <v>21</v>
      </c>
      <c r="B24" s="2">
        <v>44531</v>
      </c>
      <c r="C24">
        <v>114.12</v>
      </c>
      <c r="D24">
        <v>117.14</v>
      </c>
      <c r="E24">
        <v>113.3</v>
      </c>
      <c r="F24">
        <v>117.08</v>
      </c>
      <c r="G24" s="1">
        <v>3108716</v>
      </c>
      <c r="H24" s="1">
        <v>360052505</v>
      </c>
      <c r="I24" s="5"/>
      <c r="J24">
        <f t="shared" si="0"/>
        <v>3.3877990109307338E-2</v>
      </c>
      <c r="K24">
        <f t="shared" si="1"/>
        <v>2.4963979626992066</v>
      </c>
      <c r="O24" s="5"/>
      <c r="P24" s="5"/>
      <c r="Q24" s="5"/>
      <c r="R24" s="5"/>
      <c r="S24" s="5"/>
    </row>
    <row r="25" spans="1:19" x14ac:dyDescent="0.3">
      <c r="A25">
        <v>22</v>
      </c>
      <c r="B25" s="2">
        <v>44530</v>
      </c>
      <c r="C25">
        <v>116.04</v>
      </c>
      <c r="D25">
        <v>116.3</v>
      </c>
      <c r="E25">
        <v>113.18</v>
      </c>
      <c r="F25">
        <v>113.18</v>
      </c>
      <c r="G25" s="1">
        <v>5898909</v>
      </c>
      <c r="H25" s="1">
        <v>671989745</v>
      </c>
      <c r="I25" s="5"/>
      <c r="J25">
        <f t="shared" si="0"/>
        <v>-3.148359867974887E-2</v>
      </c>
      <c r="K25">
        <f t="shared" si="1"/>
        <v>-2.4173267801662202</v>
      </c>
      <c r="O25" s="5"/>
      <c r="P25" s="5"/>
      <c r="Q25" s="5"/>
      <c r="R25" s="5"/>
      <c r="S25" s="5"/>
    </row>
    <row r="26" spans="1:19" x14ac:dyDescent="0.3">
      <c r="A26">
        <v>23</v>
      </c>
      <c r="B26" s="2">
        <v>44529</v>
      </c>
      <c r="C26">
        <v>116</v>
      </c>
      <c r="D26">
        <v>117.7</v>
      </c>
      <c r="E26">
        <v>116</v>
      </c>
      <c r="F26">
        <v>116.8</v>
      </c>
      <c r="G26" s="1">
        <v>2682604</v>
      </c>
      <c r="H26" s="1">
        <v>313621527</v>
      </c>
      <c r="I26" s="5"/>
      <c r="J26">
        <f t="shared" si="0"/>
        <v>1.36197260898896E-2</v>
      </c>
      <c r="K26">
        <f t="shared" si="1"/>
        <v>0.97343111008835936</v>
      </c>
      <c r="O26" s="5"/>
      <c r="P26" s="5"/>
      <c r="Q26" s="5"/>
      <c r="R26" s="5"/>
      <c r="S26" s="5"/>
    </row>
    <row r="27" spans="1:19" x14ac:dyDescent="0.3">
      <c r="A27">
        <v>24</v>
      </c>
      <c r="B27" s="2">
        <v>44526</v>
      </c>
      <c r="C27">
        <v>116.72</v>
      </c>
      <c r="D27">
        <v>119.08</v>
      </c>
      <c r="E27">
        <v>115.22</v>
      </c>
      <c r="F27">
        <v>115.22</v>
      </c>
      <c r="G27" s="1">
        <v>3677375</v>
      </c>
      <c r="H27" s="1">
        <v>429334041</v>
      </c>
      <c r="I27" s="5"/>
      <c r="J27">
        <f t="shared" si="0"/>
        <v>-3.9147272351541751E-2</v>
      </c>
      <c r="K27">
        <f t="shared" si="1"/>
        <v>-2.9934630651005931</v>
      </c>
      <c r="O27" s="5"/>
      <c r="P27" s="5"/>
      <c r="Q27" s="5"/>
      <c r="R27" s="5"/>
      <c r="S27" s="5"/>
    </row>
    <row r="28" spans="1:19" x14ac:dyDescent="0.3">
      <c r="A28">
        <v>25</v>
      </c>
      <c r="B28" s="2">
        <v>44525</v>
      </c>
      <c r="C28">
        <v>119.48</v>
      </c>
      <c r="D28">
        <v>120.08</v>
      </c>
      <c r="E28">
        <v>119.04</v>
      </c>
      <c r="F28">
        <v>119.82</v>
      </c>
      <c r="G28" s="1">
        <v>1075091</v>
      </c>
      <c r="H28" s="1">
        <v>128594019</v>
      </c>
      <c r="I28" s="5"/>
      <c r="J28">
        <f t="shared" si="0"/>
        <v>7.3714523773311287E-3</v>
      </c>
      <c r="K28">
        <f t="shared" si="1"/>
        <v>0.50370114007981515</v>
      </c>
      <c r="O28" s="5"/>
      <c r="P28" s="5"/>
      <c r="Q28" s="5"/>
      <c r="R28" s="5"/>
      <c r="S28" s="5"/>
    </row>
    <row r="29" spans="1:19" x14ac:dyDescent="0.3">
      <c r="A29">
        <v>26</v>
      </c>
      <c r="B29" s="2">
        <v>44524</v>
      </c>
      <c r="C29">
        <v>120.1</v>
      </c>
      <c r="D29">
        <v>120.24</v>
      </c>
      <c r="E29">
        <v>117.08</v>
      </c>
      <c r="F29">
        <v>118.94</v>
      </c>
      <c r="G29" s="1">
        <v>1890121</v>
      </c>
      <c r="H29" s="1">
        <v>224122251</v>
      </c>
      <c r="I29" s="5"/>
      <c r="J29">
        <f t="shared" si="0"/>
        <v>-5.0318791176605865E-3</v>
      </c>
      <c r="K29">
        <f t="shared" si="1"/>
        <v>-0.42875105378587886</v>
      </c>
      <c r="O29" s="5"/>
      <c r="P29" s="5"/>
      <c r="Q29" s="5"/>
      <c r="R29" s="5"/>
      <c r="S29" s="5"/>
    </row>
    <row r="30" spans="1:19" x14ac:dyDescent="0.3">
      <c r="A30">
        <v>27</v>
      </c>
      <c r="B30" s="2">
        <v>44523</v>
      </c>
      <c r="C30">
        <v>120.58</v>
      </c>
      <c r="D30">
        <v>120.82</v>
      </c>
      <c r="E30">
        <v>119.16</v>
      </c>
      <c r="F30">
        <v>119.54</v>
      </c>
      <c r="G30" s="1">
        <v>2095330</v>
      </c>
      <c r="H30" s="1">
        <v>250852155</v>
      </c>
      <c r="I30" s="5"/>
      <c r="J30">
        <f t="shared" si="0"/>
        <v>-1.7579225496451033E-2</v>
      </c>
      <c r="K30">
        <f t="shared" si="1"/>
        <v>-1.3720299351751357</v>
      </c>
      <c r="O30" s="5"/>
      <c r="P30" s="5"/>
      <c r="Q30" s="5"/>
      <c r="R30" s="5"/>
      <c r="S30" s="5"/>
    </row>
    <row r="31" spans="1:19" x14ac:dyDescent="0.3">
      <c r="A31">
        <v>28</v>
      </c>
      <c r="B31" s="2">
        <v>44522</v>
      </c>
      <c r="C31">
        <v>125.22</v>
      </c>
      <c r="D31">
        <v>125.44</v>
      </c>
      <c r="E31">
        <v>121.66</v>
      </c>
      <c r="F31">
        <v>121.66</v>
      </c>
      <c r="G31" s="1">
        <v>1746585</v>
      </c>
      <c r="H31" s="1">
        <v>214112884</v>
      </c>
      <c r="I31" s="5"/>
      <c r="J31">
        <f t="shared" si="0"/>
        <v>-3.4098803303646771E-2</v>
      </c>
      <c r="K31">
        <f t="shared" si="1"/>
        <v>-2.6139314818905879</v>
      </c>
      <c r="O31" s="5"/>
      <c r="P31" s="5"/>
      <c r="Q31" s="5"/>
      <c r="R31" s="5"/>
      <c r="S31" s="5"/>
    </row>
    <row r="32" spans="1:19" x14ac:dyDescent="0.3">
      <c r="A32">
        <v>29</v>
      </c>
      <c r="B32" s="2">
        <v>44519</v>
      </c>
      <c r="C32">
        <v>125.02</v>
      </c>
      <c r="D32">
        <v>126.38</v>
      </c>
      <c r="E32">
        <v>124.32</v>
      </c>
      <c r="F32">
        <v>125.88</v>
      </c>
      <c r="G32" s="1">
        <v>3301394</v>
      </c>
      <c r="H32" s="1">
        <v>415153943</v>
      </c>
      <c r="I32" s="5"/>
      <c r="J32">
        <f t="shared" si="0"/>
        <v>8.9371804566034784E-3</v>
      </c>
      <c r="K32">
        <f t="shared" si="1"/>
        <v>0.62140875622344027</v>
      </c>
      <c r="O32" s="5"/>
      <c r="P32" s="5"/>
      <c r="Q32" s="5"/>
      <c r="R32" s="5"/>
      <c r="S32" s="5"/>
    </row>
    <row r="33" spans="1:19" x14ac:dyDescent="0.3">
      <c r="A33">
        <v>30</v>
      </c>
      <c r="B33" s="2">
        <v>44518</v>
      </c>
      <c r="C33">
        <v>125.38</v>
      </c>
      <c r="D33">
        <v>125.66</v>
      </c>
      <c r="E33">
        <v>124.04</v>
      </c>
      <c r="F33">
        <v>124.76</v>
      </c>
      <c r="G33" s="1">
        <v>1690303</v>
      </c>
      <c r="H33" s="1">
        <v>210784036</v>
      </c>
      <c r="I33" s="5"/>
      <c r="J33">
        <f t="shared" si="0"/>
        <v>-5.595090928994656E-3</v>
      </c>
      <c r="K33">
        <f t="shared" si="1"/>
        <v>-0.47109194335265209</v>
      </c>
      <c r="O33" s="5"/>
      <c r="P33" s="5"/>
      <c r="Q33" s="5"/>
      <c r="R33" s="5"/>
      <c r="S33" s="5"/>
    </row>
    <row r="34" spans="1:19" x14ac:dyDescent="0.3">
      <c r="A34">
        <v>31</v>
      </c>
      <c r="B34" s="2">
        <v>44517</v>
      </c>
      <c r="C34">
        <v>125.56</v>
      </c>
      <c r="D34">
        <v>126.48</v>
      </c>
      <c r="E34">
        <v>125.36</v>
      </c>
      <c r="F34">
        <v>125.46</v>
      </c>
      <c r="G34" s="1">
        <v>1393879</v>
      </c>
      <c r="H34" s="1">
        <v>175161785</v>
      </c>
      <c r="I34" s="5"/>
      <c r="J34">
        <f t="shared" si="0"/>
        <v>-3.1831954301903397E-3</v>
      </c>
      <c r="K34">
        <f t="shared" si="1"/>
        <v>-0.28977152551628438</v>
      </c>
      <c r="O34" s="5"/>
      <c r="P34" s="5"/>
      <c r="Q34" s="5"/>
      <c r="R34" s="5"/>
      <c r="S34" s="5"/>
    </row>
    <row r="35" spans="1:19" x14ac:dyDescent="0.3">
      <c r="A35">
        <v>32</v>
      </c>
      <c r="B35" s="2">
        <v>44516</v>
      </c>
      <c r="C35">
        <v>124.72</v>
      </c>
      <c r="D35">
        <v>125.96</v>
      </c>
      <c r="E35">
        <v>124.5</v>
      </c>
      <c r="F35">
        <v>125.86</v>
      </c>
      <c r="G35" s="1">
        <v>1248941</v>
      </c>
      <c r="H35" s="1">
        <v>156581604</v>
      </c>
      <c r="I35" s="5"/>
      <c r="J35">
        <f t="shared" si="0"/>
        <v>9.0989533492665149E-3</v>
      </c>
      <c r="K35">
        <f t="shared" si="1"/>
        <v>0.63357044751844094</v>
      </c>
      <c r="O35" s="5"/>
      <c r="P35" s="5"/>
      <c r="Q35" s="5"/>
      <c r="R35" s="5"/>
      <c r="S35" s="5"/>
    </row>
    <row r="36" spans="1:19" x14ac:dyDescent="0.3">
      <c r="A36">
        <v>33</v>
      </c>
      <c r="B36" s="2">
        <v>44515</v>
      </c>
      <c r="C36">
        <v>124.7</v>
      </c>
      <c r="D36">
        <v>125.18</v>
      </c>
      <c r="E36">
        <v>123.66</v>
      </c>
      <c r="F36">
        <v>124.72</v>
      </c>
      <c r="G36" s="1">
        <v>1323699</v>
      </c>
      <c r="H36" s="1">
        <v>164720352</v>
      </c>
      <c r="I36" s="5"/>
      <c r="J36">
        <f t="shared" si="0"/>
        <v>-3.0421927233443054E-3</v>
      </c>
      <c r="K36">
        <f t="shared" si="1"/>
        <v>-0.27917128610539099</v>
      </c>
      <c r="O36" s="5"/>
      <c r="P36" s="5"/>
      <c r="Q36" s="5"/>
      <c r="R36" s="5"/>
      <c r="S36" s="5"/>
    </row>
    <row r="37" spans="1:19" x14ac:dyDescent="0.3">
      <c r="A37">
        <v>34</v>
      </c>
      <c r="B37" s="2">
        <v>44512</v>
      </c>
      <c r="C37">
        <v>126.34</v>
      </c>
      <c r="D37">
        <v>127.44</v>
      </c>
      <c r="E37">
        <v>123.6</v>
      </c>
      <c r="F37">
        <v>125.1</v>
      </c>
      <c r="G37" s="1">
        <v>2238636</v>
      </c>
      <c r="H37" s="1">
        <v>281004754</v>
      </c>
      <c r="I37" s="5"/>
      <c r="J37">
        <f t="shared" si="0"/>
        <v>-1.6175424035397335E-2</v>
      </c>
      <c r="K37">
        <f t="shared" si="1"/>
        <v>-1.2664955670386449</v>
      </c>
      <c r="O37" s="5"/>
      <c r="P37" s="5"/>
      <c r="Q37" s="5"/>
      <c r="R37" s="5"/>
      <c r="S37" s="5"/>
    </row>
    <row r="38" spans="1:19" x14ac:dyDescent="0.3">
      <c r="A38">
        <v>35</v>
      </c>
      <c r="B38" s="2">
        <v>44511</v>
      </c>
      <c r="C38">
        <v>127.12</v>
      </c>
      <c r="D38">
        <v>127.4</v>
      </c>
      <c r="E38">
        <v>126.18</v>
      </c>
      <c r="F38">
        <v>127.14</v>
      </c>
      <c r="G38" s="1">
        <v>861715</v>
      </c>
      <c r="H38" s="1">
        <v>109436613</v>
      </c>
      <c r="I38" s="5"/>
      <c r="J38">
        <f t="shared" si="0"/>
        <v>-4.2382921932360056E-3</v>
      </c>
      <c r="K38">
        <f t="shared" si="1"/>
        <v>-0.36909112540279698</v>
      </c>
      <c r="O38" s="5"/>
      <c r="P38" s="5"/>
      <c r="Q38" s="5"/>
      <c r="R38" s="5"/>
      <c r="S38" s="5"/>
    </row>
    <row r="39" spans="1:19" x14ac:dyDescent="0.3">
      <c r="A39">
        <v>36</v>
      </c>
      <c r="B39" s="2">
        <v>44510</v>
      </c>
      <c r="C39">
        <v>127.98</v>
      </c>
      <c r="D39">
        <v>128.46</v>
      </c>
      <c r="E39">
        <v>126.72</v>
      </c>
      <c r="F39">
        <v>127.68</v>
      </c>
      <c r="G39" s="1">
        <v>1354462</v>
      </c>
      <c r="H39" s="1">
        <v>172946055</v>
      </c>
      <c r="I39" s="5"/>
      <c r="J39">
        <f t="shared" si="0"/>
        <v>-5.0000104167056405E-3</v>
      </c>
      <c r="K39">
        <f t="shared" si="1"/>
        <v>-0.4263552426174772</v>
      </c>
      <c r="O39" s="5"/>
      <c r="P39" s="5"/>
      <c r="Q39" s="5"/>
      <c r="R39" s="5"/>
      <c r="S39" s="5"/>
    </row>
    <row r="40" spans="1:19" x14ac:dyDescent="0.3">
      <c r="A40">
        <v>37</v>
      </c>
      <c r="B40" s="2">
        <v>44509</v>
      </c>
      <c r="C40">
        <v>128.06</v>
      </c>
      <c r="D40">
        <v>129.06</v>
      </c>
      <c r="E40">
        <v>127.66</v>
      </c>
      <c r="F40">
        <v>128.32</v>
      </c>
      <c r="G40" s="1">
        <v>1126756</v>
      </c>
      <c r="H40" s="1">
        <v>144600813</v>
      </c>
      <c r="I40" s="5"/>
      <c r="J40">
        <f t="shared" si="0"/>
        <v>-5.130209464026949E-3</v>
      </c>
      <c r="K40">
        <f t="shared" si="1"/>
        <v>-0.43614328926953988</v>
      </c>
      <c r="O40" s="5"/>
      <c r="P40" s="5"/>
      <c r="Q40" s="5"/>
      <c r="R40" s="5"/>
      <c r="S40" s="5"/>
    </row>
    <row r="41" spans="1:19" x14ac:dyDescent="0.3">
      <c r="A41">
        <v>38</v>
      </c>
      <c r="B41" s="2">
        <v>44508</v>
      </c>
      <c r="C41">
        <v>128.80000000000001</v>
      </c>
      <c r="D41">
        <v>129.54</v>
      </c>
      <c r="E41">
        <v>128.26</v>
      </c>
      <c r="F41">
        <v>128.97999999999999</v>
      </c>
      <c r="G41" s="1">
        <v>899419</v>
      </c>
      <c r="H41" s="1">
        <v>115908734</v>
      </c>
      <c r="I41" s="5"/>
      <c r="J41">
        <f t="shared" si="0"/>
        <v>0</v>
      </c>
      <c r="K41">
        <f t="shared" si="1"/>
        <v>-5.0466661046384434E-2</v>
      </c>
      <c r="O41" s="5"/>
      <c r="P41" s="5"/>
      <c r="Q41" s="5"/>
      <c r="R41" s="5"/>
      <c r="S41" s="5"/>
    </row>
    <row r="42" spans="1:19" x14ac:dyDescent="0.3">
      <c r="A42">
        <v>39</v>
      </c>
      <c r="B42" s="2">
        <v>44505</v>
      </c>
      <c r="C42">
        <v>128.32</v>
      </c>
      <c r="D42">
        <v>129.74</v>
      </c>
      <c r="E42">
        <v>127.92</v>
      </c>
      <c r="F42">
        <v>128.97999999999999</v>
      </c>
      <c r="G42" s="1">
        <v>2180452</v>
      </c>
      <c r="H42" s="1">
        <v>281273223</v>
      </c>
      <c r="I42" s="5"/>
      <c r="J42">
        <f t="shared" si="0"/>
        <v>1.3965399119779706E-3</v>
      </c>
      <c r="K42">
        <f t="shared" si="1"/>
        <v>5.4521801550997083E-2</v>
      </c>
      <c r="O42" s="5"/>
      <c r="P42" s="5"/>
      <c r="Q42" s="5"/>
      <c r="R42" s="5"/>
      <c r="S42" s="5"/>
    </row>
    <row r="43" spans="1:19" x14ac:dyDescent="0.3">
      <c r="A43">
        <v>40</v>
      </c>
      <c r="B43" s="2">
        <v>44504</v>
      </c>
      <c r="C43">
        <v>128.76</v>
      </c>
      <c r="D43">
        <v>129.52000000000001</v>
      </c>
      <c r="E43">
        <v>127.32</v>
      </c>
      <c r="F43">
        <v>128.80000000000001</v>
      </c>
      <c r="G43" s="1">
        <v>2172732</v>
      </c>
      <c r="H43" s="1">
        <v>279670541</v>
      </c>
      <c r="I43" s="5"/>
      <c r="J43">
        <f t="shared" si="0"/>
        <v>2.7989444489402112E-3</v>
      </c>
      <c r="K43">
        <f t="shared" si="1"/>
        <v>0.15995115234321483</v>
      </c>
      <c r="O43" s="5"/>
      <c r="P43" s="5"/>
      <c r="Q43" s="5"/>
      <c r="R43" s="5"/>
      <c r="S43" s="5"/>
    </row>
    <row r="44" spans="1:19" x14ac:dyDescent="0.3">
      <c r="A44">
        <v>41</v>
      </c>
      <c r="B44" s="2">
        <v>44503</v>
      </c>
      <c r="C44">
        <v>127.1</v>
      </c>
      <c r="D44">
        <v>128.44</v>
      </c>
      <c r="E44">
        <v>126.72</v>
      </c>
      <c r="F44">
        <v>128.44</v>
      </c>
      <c r="G44" s="1">
        <v>1550006</v>
      </c>
      <c r="H44" s="1">
        <v>198354456</v>
      </c>
      <c r="I44" s="5"/>
      <c r="J44">
        <f t="shared" si="0"/>
        <v>1.1747335342989117E-2</v>
      </c>
      <c r="K44">
        <f t="shared" si="1"/>
        <v>0.83266934294328587</v>
      </c>
      <c r="O44" s="5"/>
      <c r="P44" s="5"/>
      <c r="Q44" s="5"/>
      <c r="R44" s="5"/>
      <c r="S44" s="5"/>
    </row>
    <row r="45" spans="1:19" x14ac:dyDescent="0.3">
      <c r="A45">
        <v>42</v>
      </c>
      <c r="B45" s="2">
        <v>44502</v>
      </c>
      <c r="C45">
        <v>126.3</v>
      </c>
      <c r="D45">
        <v>127.56</v>
      </c>
      <c r="E45">
        <v>126.08</v>
      </c>
      <c r="F45">
        <v>126.94</v>
      </c>
      <c r="G45" s="1">
        <v>1597060</v>
      </c>
      <c r="H45" s="1">
        <v>202681219</v>
      </c>
      <c r="I45" s="5"/>
      <c r="J45">
        <f t="shared" si="0"/>
        <v>4.8961639309374775E-3</v>
      </c>
      <c r="K45">
        <f t="shared" si="1"/>
        <v>0.31761499514188957</v>
      </c>
      <c r="O45" s="5"/>
      <c r="P45" s="5"/>
      <c r="Q45" s="5"/>
      <c r="R45" s="5"/>
      <c r="S45" s="5"/>
    </row>
    <row r="46" spans="1:19" x14ac:dyDescent="0.3">
      <c r="A46">
        <v>43</v>
      </c>
      <c r="B46" s="2">
        <v>44501</v>
      </c>
      <c r="C46">
        <v>125.94</v>
      </c>
      <c r="D46">
        <v>126.66</v>
      </c>
      <c r="E46">
        <v>125.36</v>
      </c>
      <c r="F46">
        <v>126.32</v>
      </c>
      <c r="G46" s="1">
        <v>1226001</v>
      </c>
      <c r="H46" s="1">
        <v>154671081</v>
      </c>
      <c r="I46" s="5"/>
      <c r="J46">
        <f t="shared" si="0"/>
        <v>7.9479038633956407E-3</v>
      </c>
      <c r="K46">
        <f t="shared" si="1"/>
        <v>0.54703735608396165</v>
      </c>
      <c r="O46" s="5"/>
      <c r="P46" s="5"/>
      <c r="Q46" s="5"/>
      <c r="R46" s="5"/>
      <c r="S46" s="5"/>
    </row>
    <row r="47" spans="1:19" x14ac:dyDescent="0.3">
      <c r="A47">
        <v>44</v>
      </c>
      <c r="B47" s="2">
        <v>44498</v>
      </c>
      <c r="C47">
        <v>124.94</v>
      </c>
      <c r="D47">
        <v>125.32</v>
      </c>
      <c r="E47">
        <v>122.98</v>
      </c>
      <c r="F47">
        <v>125.32</v>
      </c>
      <c r="G47" s="1">
        <v>2257379</v>
      </c>
      <c r="H47" s="1">
        <v>281478481</v>
      </c>
      <c r="I47" s="5"/>
      <c r="J47">
        <f t="shared" si="0"/>
        <v>-7.789563272454521E-3</v>
      </c>
      <c r="K47">
        <f t="shared" si="1"/>
        <v>-0.63606701894931605</v>
      </c>
      <c r="O47" s="5"/>
      <c r="P47" s="5"/>
      <c r="Q47" s="5"/>
      <c r="R47" s="5"/>
      <c r="S47" s="5"/>
    </row>
    <row r="48" spans="1:19" x14ac:dyDescent="0.3">
      <c r="A48">
        <v>45</v>
      </c>
      <c r="B48" s="2">
        <v>44497</v>
      </c>
      <c r="C48">
        <v>124.84</v>
      </c>
      <c r="D48">
        <v>126.68</v>
      </c>
      <c r="E48">
        <v>124.84</v>
      </c>
      <c r="F48">
        <v>126.3</v>
      </c>
      <c r="G48" s="1">
        <v>1431137</v>
      </c>
      <c r="H48" s="1">
        <v>180384820</v>
      </c>
      <c r="I48" s="5"/>
      <c r="J48">
        <f t="shared" si="0"/>
        <v>1.1146612224913425E-2</v>
      </c>
      <c r="K48">
        <f t="shared" si="1"/>
        <v>0.78750844487475502</v>
      </c>
      <c r="O48" s="5"/>
      <c r="P48" s="5"/>
      <c r="Q48" s="5"/>
      <c r="R48" s="5"/>
      <c r="S48" s="5"/>
    </row>
    <row r="49" spans="1:19" x14ac:dyDescent="0.3">
      <c r="A49">
        <v>46</v>
      </c>
      <c r="B49" s="2">
        <v>44496</v>
      </c>
      <c r="C49">
        <v>125</v>
      </c>
      <c r="D49">
        <v>125.86</v>
      </c>
      <c r="E49">
        <v>123.98</v>
      </c>
      <c r="F49">
        <v>124.9</v>
      </c>
      <c r="G49" s="1">
        <v>1321884</v>
      </c>
      <c r="H49" s="1">
        <v>165016723</v>
      </c>
      <c r="I49" s="5"/>
      <c r="J49">
        <f t="shared" si="0"/>
        <v>-9.4032089780369029E-3</v>
      </c>
      <c r="K49">
        <f t="shared" si="1"/>
        <v>-0.75737696530524501</v>
      </c>
      <c r="O49" s="5"/>
      <c r="P49" s="5"/>
      <c r="Q49" s="5"/>
      <c r="R49" s="5"/>
      <c r="S49" s="5"/>
    </row>
    <row r="50" spans="1:19" x14ac:dyDescent="0.3">
      <c r="A50">
        <v>47</v>
      </c>
      <c r="B50" s="2">
        <v>44495</v>
      </c>
      <c r="C50">
        <v>124.8</v>
      </c>
      <c r="D50">
        <v>126.38</v>
      </c>
      <c r="E50">
        <v>124.5</v>
      </c>
      <c r="F50">
        <v>126.08</v>
      </c>
      <c r="G50" s="1">
        <v>1670242</v>
      </c>
      <c r="H50" s="1">
        <v>210271014</v>
      </c>
      <c r="I50" s="5"/>
      <c r="J50">
        <f t="shared" si="0"/>
        <v>1.8734036006726254E-2</v>
      </c>
      <c r="K50">
        <f t="shared" si="1"/>
        <v>1.3579124491535135</v>
      </c>
      <c r="O50" s="5"/>
      <c r="P50" s="5"/>
      <c r="Q50" s="5"/>
      <c r="R50" s="5"/>
      <c r="S50" s="5"/>
    </row>
    <row r="51" spans="1:19" x14ac:dyDescent="0.3">
      <c r="A51">
        <v>48</v>
      </c>
      <c r="B51" s="2">
        <v>44494</v>
      </c>
      <c r="C51">
        <v>122</v>
      </c>
      <c r="D51">
        <v>124.86</v>
      </c>
      <c r="E51">
        <v>121.82</v>
      </c>
      <c r="F51">
        <v>123.74</v>
      </c>
      <c r="G51" s="1">
        <v>1803154</v>
      </c>
      <c r="H51" s="1">
        <v>223301798</v>
      </c>
      <c r="I51" s="5"/>
      <c r="J51">
        <f t="shared" si="0"/>
        <v>2.0080668208781065E-2</v>
      </c>
      <c r="K51">
        <f t="shared" si="1"/>
        <v>1.4591489719089699</v>
      </c>
      <c r="O51" s="5"/>
      <c r="P51" s="5"/>
      <c r="Q51" s="5"/>
      <c r="R51" s="5"/>
      <c r="S51" s="5"/>
    </row>
    <row r="52" spans="1:19" x14ac:dyDescent="0.3">
      <c r="A52">
        <v>49</v>
      </c>
      <c r="B52" s="2">
        <v>44491</v>
      </c>
      <c r="C52">
        <v>120.14</v>
      </c>
      <c r="D52">
        <v>123.1</v>
      </c>
      <c r="E52">
        <v>120.1</v>
      </c>
      <c r="F52">
        <v>121.28</v>
      </c>
      <c r="G52" s="1">
        <v>2058572</v>
      </c>
      <c r="H52" s="1">
        <v>250604575</v>
      </c>
      <c r="I52" s="5"/>
      <c r="J52">
        <f t="shared" si="0"/>
        <v>1.1777526864022326E-2</v>
      </c>
      <c r="K52">
        <f t="shared" si="1"/>
        <v>0.83493906781800398</v>
      </c>
      <c r="O52" s="5"/>
      <c r="P52" s="5"/>
      <c r="Q52" s="5"/>
      <c r="R52" s="5"/>
      <c r="S52" s="5"/>
    </row>
    <row r="53" spans="1:19" x14ac:dyDescent="0.3">
      <c r="A53">
        <v>50</v>
      </c>
      <c r="B53" s="2">
        <v>44490</v>
      </c>
      <c r="C53">
        <v>124.24</v>
      </c>
      <c r="D53">
        <v>126.4</v>
      </c>
      <c r="E53">
        <v>118.54</v>
      </c>
      <c r="F53">
        <v>119.86</v>
      </c>
      <c r="G53" s="1">
        <v>3399345</v>
      </c>
      <c r="H53" s="1">
        <v>412387759</v>
      </c>
      <c r="I53" s="5"/>
      <c r="J53">
        <f t="shared" si="0"/>
        <v>-3.2666014811377812E-2</v>
      </c>
      <c r="K53">
        <f t="shared" si="1"/>
        <v>-2.5062179394845683</v>
      </c>
      <c r="O53" s="5"/>
      <c r="P53" s="5"/>
      <c r="Q53" s="5"/>
      <c r="R53" s="5"/>
      <c r="S53" s="5"/>
    </row>
    <row r="54" spans="1:19" x14ac:dyDescent="0.3">
      <c r="A54">
        <v>51</v>
      </c>
      <c r="B54" s="2">
        <v>44489</v>
      </c>
      <c r="C54">
        <v>124.38</v>
      </c>
      <c r="D54">
        <v>125.24</v>
      </c>
      <c r="E54">
        <v>123.36</v>
      </c>
      <c r="F54">
        <v>123.84</v>
      </c>
      <c r="G54" s="1">
        <v>1507617</v>
      </c>
      <c r="H54" s="1">
        <v>187197805</v>
      </c>
      <c r="I54" s="5"/>
      <c r="J54">
        <f t="shared" si="0"/>
        <v>-7.2411612565594736E-3</v>
      </c>
      <c r="K54">
        <f t="shared" si="1"/>
        <v>-0.59483949366321165</v>
      </c>
      <c r="O54" s="5"/>
      <c r="P54" s="5"/>
      <c r="Q54" s="5"/>
      <c r="R54" s="5"/>
      <c r="S54" s="5"/>
    </row>
    <row r="55" spans="1:19" x14ac:dyDescent="0.3">
      <c r="A55">
        <v>52</v>
      </c>
      <c r="B55" s="2">
        <v>44488</v>
      </c>
      <c r="C55">
        <v>124.68</v>
      </c>
      <c r="D55">
        <v>125.38</v>
      </c>
      <c r="E55">
        <v>123.34</v>
      </c>
      <c r="F55">
        <v>124.74</v>
      </c>
      <c r="G55" s="1">
        <v>1373384</v>
      </c>
      <c r="H55" s="1">
        <v>171030525</v>
      </c>
      <c r="I55" s="5"/>
      <c r="J55">
        <f t="shared" si="0"/>
        <v>-1.9221534029591298E-3</v>
      </c>
      <c r="K55">
        <f t="shared" si="1"/>
        <v>-0.19496946323782477</v>
      </c>
      <c r="O55" s="5"/>
      <c r="P55" s="5"/>
      <c r="Q55" s="5"/>
      <c r="R55" s="5"/>
      <c r="S55" s="5"/>
    </row>
    <row r="56" spans="1:19" x14ac:dyDescent="0.3">
      <c r="A56">
        <v>53</v>
      </c>
      <c r="B56" s="2">
        <v>44487</v>
      </c>
      <c r="C56">
        <v>124.2</v>
      </c>
      <c r="D56">
        <v>125.5</v>
      </c>
      <c r="E56">
        <v>123.54</v>
      </c>
      <c r="F56">
        <v>124.98</v>
      </c>
      <c r="G56" s="1">
        <v>1526983</v>
      </c>
      <c r="H56" s="1">
        <v>190851381</v>
      </c>
      <c r="I56" s="5"/>
      <c r="J56">
        <f t="shared" si="0"/>
        <v>-1.0347939188855303E-2</v>
      </c>
      <c r="K56">
        <f t="shared" si="1"/>
        <v>-0.8283994771235027</v>
      </c>
      <c r="O56" s="5"/>
      <c r="P56" s="5"/>
      <c r="Q56" s="5"/>
      <c r="R56" s="5"/>
      <c r="S56" s="5"/>
    </row>
    <row r="57" spans="1:19" x14ac:dyDescent="0.3">
      <c r="A57">
        <v>54</v>
      </c>
      <c r="B57" s="2">
        <v>44484</v>
      </c>
      <c r="C57">
        <v>125.7</v>
      </c>
      <c r="D57">
        <v>126.28</v>
      </c>
      <c r="E57">
        <v>124.52</v>
      </c>
      <c r="F57">
        <v>126.28</v>
      </c>
      <c r="G57" s="1">
        <v>2348754</v>
      </c>
      <c r="H57" s="1">
        <v>295585301</v>
      </c>
      <c r="I57" s="5"/>
      <c r="J57">
        <f t="shared" si="0"/>
        <v>1.0507977598415165E-2</v>
      </c>
      <c r="K57">
        <f t="shared" si="1"/>
        <v>0.73949745211870765</v>
      </c>
      <c r="O57" s="5"/>
      <c r="P57" s="5"/>
      <c r="Q57" s="5"/>
      <c r="R57" s="5"/>
      <c r="S57" s="5"/>
    </row>
    <row r="58" spans="1:19" x14ac:dyDescent="0.3">
      <c r="A58">
        <v>55</v>
      </c>
      <c r="B58" s="2">
        <v>44483</v>
      </c>
      <c r="C58">
        <v>123.2</v>
      </c>
      <c r="D58">
        <v>124.96</v>
      </c>
      <c r="E58">
        <v>122.4</v>
      </c>
      <c r="F58">
        <v>124.96</v>
      </c>
      <c r="G58" s="1">
        <v>2315709</v>
      </c>
      <c r="H58" s="1">
        <v>287590379</v>
      </c>
      <c r="I58" s="5"/>
      <c r="J58">
        <f t="shared" si="0"/>
        <v>2.807942331077273E-2</v>
      </c>
      <c r="K58">
        <f t="shared" si="1"/>
        <v>2.0604758610643681</v>
      </c>
      <c r="O58" s="5"/>
      <c r="P58" s="5"/>
      <c r="Q58" s="5"/>
      <c r="R58" s="5"/>
      <c r="S58" s="5"/>
    </row>
    <row r="59" spans="1:19" x14ac:dyDescent="0.3">
      <c r="A59">
        <v>56</v>
      </c>
      <c r="B59" s="2">
        <v>44482</v>
      </c>
      <c r="C59">
        <v>120.3</v>
      </c>
      <c r="D59">
        <v>122.76</v>
      </c>
      <c r="E59">
        <v>119.36</v>
      </c>
      <c r="F59">
        <v>121.5</v>
      </c>
      <c r="G59" s="1">
        <v>2810087</v>
      </c>
      <c r="H59" s="1">
        <v>341344349</v>
      </c>
      <c r="I59" s="5"/>
      <c r="J59">
        <f t="shared" si="0"/>
        <v>3.8253280033078638E-2</v>
      </c>
      <c r="K59">
        <f t="shared" si="1"/>
        <v>2.8253215821208397</v>
      </c>
      <c r="O59" s="5"/>
      <c r="P59" s="5"/>
      <c r="Q59" s="5"/>
      <c r="R59" s="5"/>
      <c r="S59" s="5"/>
    </row>
    <row r="60" spans="1:19" x14ac:dyDescent="0.3">
      <c r="A60">
        <v>57</v>
      </c>
      <c r="B60" s="2">
        <v>44481</v>
      </c>
      <c r="C60">
        <v>116.34</v>
      </c>
      <c r="D60">
        <v>117.8</v>
      </c>
      <c r="E60">
        <v>116.32</v>
      </c>
      <c r="F60">
        <v>116.94</v>
      </c>
      <c r="G60" s="1">
        <v>1413405</v>
      </c>
      <c r="H60" s="1">
        <v>165352874</v>
      </c>
      <c r="I60" s="5"/>
      <c r="J60">
        <f t="shared" si="0"/>
        <v>-1.7088179141118382E-3</v>
      </c>
      <c r="K60">
        <f t="shared" si="1"/>
        <v>-0.17893142179021934</v>
      </c>
      <c r="O60" s="5"/>
      <c r="P60" s="5"/>
      <c r="Q60" s="5"/>
      <c r="R60" s="5"/>
      <c r="S60" s="5"/>
    </row>
    <row r="61" spans="1:19" x14ac:dyDescent="0.3">
      <c r="A61">
        <v>58</v>
      </c>
      <c r="B61" s="2">
        <v>44480</v>
      </c>
      <c r="C61">
        <v>116.66</v>
      </c>
      <c r="D61">
        <v>117.32</v>
      </c>
      <c r="E61">
        <v>115.72</v>
      </c>
      <c r="F61">
        <v>117.14</v>
      </c>
      <c r="G61" s="1">
        <v>1871141</v>
      </c>
      <c r="H61" s="1">
        <v>218804809</v>
      </c>
      <c r="I61" s="5"/>
      <c r="J61">
        <f t="shared" si="0"/>
        <v>-2.5577642045692358E-3</v>
      </c>
      <c r="K61">
        <f t="shared" si="1"/>
        <v>-0.24275313221783953</v>
      </c>
      <c r="O61" s="5"/>
      <c r="P61" s="5"/>
      <c r="Q61" s="5"/>
      <c r="R61" s="5"/>
      <c r="S61" s="5"/>
    </row>
    <row r="62" spans="1:19" x14ac:dyDescent="0.3">
      <c r="A62">
        <v>59</v>
      </c>
      <c r="B62" s="2">
        <v>44477</v>
      </c>
      <c r="C62">
        <v>117</v>
      </c>
      <c r="D62">
        <v>118.5</v>
      </c>
      <c r="E62">
        <v>116.72</v>
      </c>
      <c r="F62">
        <v>117.44</v>
      </c>
      <c r="G62" s="1">
        <v>1554844</v>
      </c>
      <c r="H62" s="1">
        <v>182786065</v>
      </c>
      <c r="I62" s="5"/>
      <c r="J62">
        <f t="shared" si="0"/>
        <v>-6.9580255264784412E-3</v>
      </c>
      <c r="K62">
        <f t="shared" si="1"/>
        <v>-0.5735540404136209</v>
      </c>
      <c r="O62" s="5"/>
      <c r="P62" s="5"/>
      <c r="Q62" s="5"/>
      <c r="R62" s="5"/>
      <c r="S62" s="5"/>
    </row>
    <row r="63" spans="1:19" x14ac:dyDescent="0.3">
      <c r="A63">
        <v>60</v>
      </c>
      <c r="B63" s="2">
        <v>44476</v>
      </c>
      <c r="C63">
        <v>118.22</v>
      </c>
      <c r="D63">
        <v>118.58</v>
      </c>
      <c r="E63">
        <v>117</v>
      </c>
      <c r="F63">
        <v>118.26</v>
      </c>
      <c r="G63" s="1">
        <v>2055448</v>
      </c>
      <c r="H63" s="1">
        <v>242353675</v>
      </c>
      <c r="I63" s="5"/>
      <c r="J63">
        <f t="shared" si="0"/>
        <v>1.6712530868065161E-2</v>
      </c>
      <c r="K63">
        <f t="shared" si="1"/>
        <v>1.2059406259206644</v>
      </c>
      <c r="O63" s="5"/>
      <c r="P63" s="5"/>
      <c r="Q63" s="5"/>
      <c r="R63" s="5"/>
      <c r="S63" s="5"/>
    </row>
    <row r="64" spans="1:19" x14ac:dyDescent="0.3">
      <c r="A64">
        <v>61</v>
      </c>
      <c r="B64" s="2">
        <v>44475</v>
      </c>
      <c r="C64">
        <v>114.56</v>
      </c>
      <c r="D64">
        <v>117.26</v>
      </c>
      <c r="E64">
        <v>112.78</v>
      </c>
      <c r="F64">
        <v>116.3</v>
      </c>
      <c r="G64" s="1">
        <v>2851529</v>
      </c>
      <c r="H64" s="1">
        <v>328584787</v>
      </c>
      <c r="I64" s="5"/>
      <c r="J64">
        <f t="shared" si="0"/>
        <v>1.1762806445023187E-2</v>
      </c>
      <c r="K64">
        <f t="shared" si="1"/>
        <v>0.83383242263997981</v>
      </c>
      <c r="O64" s="5"/>
      <c r="P64" s="5"/>
      <c r="Q64" s="5"/>
      <c r="R64" s="5"/>
      <c r="S64" s="5"/>
    </row>
    <row r="65" spans="1:19" x14ac:dyDescent="0.3">
      <c r="A65">
        <v>62</v>
      </c>
      <c r="B65" s="2">
        <v>44474</v>
      </c>
      <c r="C65">
        <v>115</v>
      </c>
      <c r="D65">
        <v>115.6</v>
      </c>
      <c r="E65">
        <v>113.88</v>
      </c>
      <c r="F65">
        <v>114.94</v>
      </c>
      <c r="G65" s="1">
        <v>2403919</v>
      </c>
      <c r="H65" s="1">
        <v>276099671</v>
      </c>
      <c r="I65" s="5"/>
      <c r="J65">
        <f t="shared" si="0"/>
        <v>1.393000399378855E-3</v>
      </c>
      <c r="K65">
        <f t="shared" si="1"/>
        <v>5.4255709631290408E-2</v>
      </c>
      <c r="O65" s="5"/>
      <c r="P65" s="5"/>
      <c r="Q65" s="5"/>
      <c r="R65" s="5"/>
      <c r="S65" s="5"/>
    </row>
    <row r="66" spans="1:19" x14ac:dyDescent="0.3">
      <c r="A66">
        <v>63</v>
      </c>
      <c r="B66" s="2">
        <v>44473</v>
      </c>
      <c r="C66">
        <v>115.64</v>
      </c>
      <c r="D66">
        <v>116.76</v>
      </c>
      <c r="E66">
        <v>114.36</v>
      </c>
      <c r="F66">
        <v>114.78</v>
      </c>
      <c r="G66" s="1">
        <v>1417453</v>
      </c>
      <c r="H66" s="1">
        <v>163475139</v>
      </c>
      <c r="I66" s="5"/>
      <c r="J66">
        <f t="shared" si="0"/>
        <v>-1.2811809592987999E-2</v>
      </c>
      <c r="K66">
        <f t="shared" si="1"/>
        <v>-1.0136272415077701</v>
      </c>
      <c r="O66" s="5"/>
      <c r="P66" s="5"/>
      <c r="Q66" s="5"/>
      <c r="R66" s="5"/>
      <c r="S66" s="5"/>
    </row>
    <row r="67" spans="1:19" x14ac:dyDescent="0.3">
      <c r="A67">
        <v>64</v>
      </c>
      <c r="B67" s="2">
        <v>44470</v>
      </c>
      <c r="C67">
        <v>115.5</v>
      </c>
      <c r="D67">
        <v>117.42</v>
      </c>
      <c r="E67">
        <v>115.02</v>
      </c>
      <c r="F67">
        <v>116.26</v>
      </c>
      <c r="G67" s="1">
        <v>1766822</v>
      </c>
      <c r="H67" s="1">
        <v>205341474</v>
      </c>
      <c r="I67" s="5"/>
      <c r="J67">
        <f t="shared" si="0"/>
        <v>-5.3187051692394141E-3</v>
      </c>
      <c r="K67">
        <f t="shared" si="1"/>
        <v>-0.45031393640015921</v>
      </c>
      <c r="O67" s="5"/>
      <c r="P67" s="5"/>
      <c r="Q67" s="5"/>
      <c r="R67" s="5"/>
      <c r="S67" s="5"/>
    </row>
    <row r="68" spans="1:19" x14ac:dyDescent="0.3">
      <c r="A68">
        <v>65</v>
      </c>
      <c r="B68" s="2">
        <v>44469</v>
      </c>
      <c r="C68">
        <v>118.08</v>
      </c>
      <c r="D68">
        <v>119.1</v>
      </c>
      <c r="E68">
        <v>116.48</v>
      </c>
      <c r="F68">
        <v>116.88</v>
      </c>
      <c r="G68" s="1">
        <v>2184117</v>
      </c>
      <c r="H68" s="1">
        <v>256002880</v>
      </c>
      <c r="I68" s="5"/>
      <c r="J68">
        <f t="shared" si="0"/>
        <v>-7.6707100739806947E-3</v>
      </c>
      <c r="K68">
        <f t="shared" si="1"/>
        <v>-0.62713192552626085</v>
      </c>
      <c r="O68" s="5"/>
      <c r="P68" s="5"/>
      <c r="Q68" s="5"/>
      <c r="R68" s="5"/>
      <c r="S68" s="5"/>
    </row>
    <row r="69" spans="1:19" x14ac:dyDescent="0.3">
      <c r="A69">
        <v>66</v>
      </c>
      <c r="B69" s="2">
        <v>44468</v>
      </c>
      <c r="C69">
        <v>118.6</v>
      </c>
      <c r="D69">
        <v>119.02</v>
      </c>
      <c r="E69">
        <v>117.7</v>
      </c>
      <c r="F69">
        <v>117.78</v>
      </c>
      <c r="G69" s="1">
        <v>1415918</v>
      </c>
      <c r="H69" s="1">
        <v>167142068</v>
      </c>
      <c r="I69" s="5"/>
      <c r="J69">
        <f t="shared" ref="J69:J132" si="2">LN(F69/F70)</f>
        <v>1.6982253585858044E-4</v>
      </c>
      <c r="K69">
        <f t="shared" ref="K69:K132" si="3">(J69-$M$6)/$M$7</f>
        <v>-3.769981721953769E-2</v>
      </c>
      <c r="O69" s="5"/>
      <c r="P69" s="5"/>
      <c r="Q69" s="5"/>
      <c r="R69" s="5"/>
      <c r="S69" s="5"/>
    </row>
    <row r="70" spans="1:19" x14ac:dyDescent="0.3">
      <c r="A70">
        <v>67</v>
      </c>
      <c r="B70" s="2">
        <v>44467</v>
      </c>
      <c r="C70">
        <v>121.1</v>
      </c>
      <c r="D70">
        <v>121.52</v>
      </c>
      <c r="E70">
        <v>117.62</v>
      </c>
      <c r="F70">
        <v>117.76</v>
      </c>
      <c r="G70" s="1">
        <v>2398108</v>
      </c>
      <c r="H70" s="1">
        <v>283887622</v>
      </c>
      <c r="I70" s="5"/>
      <c r="J70">
        <f t="shared" si="2"/>
        <v>-3.0606954721721851E-2</v>
      </c>
      <c r="K70">
        <f t="shared" si="3"/>
        <v>-2.351422826681508</v>
      </c>
      <c r="O70" s="5"/>
      <c r="P70" s="5"/>
      <c r="Q70" s="5"/>
      <c r="R70" s="5"/>
      <c r="S70" s="5"/>
    </row>
    <row r="71" spans="1:19" x14ac:dyDescent="0.3">
      <c r="A71">
        <v>68</v>
      </c>
      <c r="B71" s="2">
        <v>44466</v>
      </c>
      <c r="C71">
        <v>122.54</v>
      </c>
      <c r="D71">
        <v>123</v>
      </c>
      <c r="E71">
        <v>120.82</v>
      </c>
      <c r="F71">
        <v>121.42</v>
      </c>
      <c r="G71" s="1">
        <v>1471704</v>
      </c>
      <c r="H71" s="1">
        <v>179112258</v>
      </c>
      <c r="I71" s="5"/>
      <c r="J71">
        <f t="shared" si="2"/>
        <v>1.4835575126855576E-3</v>
      </c>
      <c r="K71">
        <f t="shared" si="3"/>
        <v>6.1063572422595698E-2</v>
      </c>
      <c r="O71" s="5"/>
      <c r="P71" s="5"/>
      <c r="Q71" s="5"/>
      <c r="R71" s="5"/>
      <c r="S71" s="5"/>
    </row>
    <row r="72" spans="1:19" x14ac:dyDescent="0.3">
      <c r="A72">
        <v>69</v>
      </c>
      <c r="B72" s="2">
        <v>44463</v>
      </c>
      <c r="C72">
        <v>123.08</v>
      </c>
      <c r="D72">
        <v>123.08</v>
      </c>
      <c r="E72">
        <v>120.86</v>
      </c>
      <c r="F72">
        <v>121.24</v>
      </c>
      <c r="G72" s="1">
        <v>1514907</v>
      </c>
      <c r="H72" s="1">
        <v>184029938</v>
      </c>
      <c r="I72" s="5"/>
      <c r="J72">
        <f t="shared" si="2"/>
        <v>-1.3110643383019286E-2</v>
      </c>
      <c r="K72">
        <f t="shared" si="3"/>
        <v>-1.0360928365963467</v>
      </c>
      <c r="O72" s="5"/>
      <c r="P72" s="5"/>
      <c r="Q72" s="5"/>
      <c r="R72" s="5"/>
      <c r="S72" s="5"/>
    </row>
    <row r="73" spans="1:19" x14ac:dyDescent="0.3">
      <c r="A73">
        <v>70</v>
      </c>
      <c r="B73" s="2">
        <v>44462</v>
      </c>
      <c r="C73">
        <v>121.8</v>
      </c>
      <c r="D73">
        <v>123.26</v>
      </c>
      <c r="E73">
        <v>121.66</v>
      </c>
      <c r="F73">
        <v>122.84</v>
      </c>
      <c r="G73" s="1">
        <v>1586842</v>
      </c>
      <c r="H73" s="1">
        <v>194703615</v>
      </c>
      <c r="I73" s="5"/>
      <c r="J73">
        <f t="shared" si="2"/>
        <v>1.3770709413585056E-2</v>
      </c>
      <c r="K73">
        <f t="shared" si="3"/>
        <v>0.9847816679182303</v>
      </c>
      <c r="O73" s="5"/>
      <c r="P73" s="5"/>
      <c r="Q73" s="5"/>
      <c r="R73" s="5"/>
      <c r="S73" s="5"/>
    </row>
    <row r="74" spans="1:19" x14ac:dyDescent="0.3">
      <c r="A74">
        <v>71</v>
      </c>
      <c r="B74" s="2">
        <v>44461</v>
      </c>
      <c r="C74">
        <v>121.9</v>
      </c>
      <c r="D74">
        <v>122.02</v>
      </c>
      <c r="E74">
        <v>120.44</v>
      </c>
      <c r="F74">
        <v>121.16</v>
      </c>
      <c r="G74" s="1">
        <v>1246282</v>
      </c>
      <c r="H74" s="1">
        <v>150861654</v>
      </c>
      <c r="I74" s="5"/>
      <c r="J74">
        <f t="shared" si="2"/>
        <v>-9.8993573502500262E-4</v>
      </c>
      <c r="K74">
        <f t="shared" si="3"/>
        <v>-0.12488761385916972</v>
      </c>
      <c r="O74" s="5"/>
      <c r="P74" s="5"/>
      <c r="Q74" s="5"/>
      <c r="R74" s="5"/>
      <c r="S74" s="5"/>
    </row>
    <row r="75" spans="1:19" x14ac:dyDescent="0.3">
      <c r="A75">
        <v>72</v>
      </c>
      <c r="B75" s="2">
        <v>44460</v>
      </c>
      <c r="C75">
        <v>118.78</v>
      </c>
      <c r="D75">
        <v>121.68</v>
      </c>
      <c r="E75">
        <v>118.74</v>
      </c>
      <c r="F75">
        <v>121.28</v>
      </c>
      <c r="G75" s="1">
        <v>1851459</v>
      </c>
      <c r="H75" s="1">
        <v>223785881</v>
      </c>
      <c r="I75" s="5"/>
      <c r="J75">
        <f t="shared" si="2"/>
        <v>1.9314619742161983E-2</v>
      </c>
      <c r="K75">
        <f t="shared" si="3"/>
        <v>1.4015593175814338</v>
      </c>
      <c r="O75" s="5"/>
      <c r="P75" s="5"/>
      <c r="Q75" s="5"/>
      <c r="R75" s="5"/>
      <c r="S75" s="5"/>
    </row>
    <row r="76" spans="1:19" x14ac:dyDescent="0.3">
      <c r="A76">
        <v>73</v>
      </c>
      <c r="B76" s="2">
        <v>44459</v>
      </c>
      <c r="C76">
        <v>120</v>
      </c>
      <c r="D76">
        <v>120.38</v>
      </c>
      <c r="E76">
        <v>118.58</v>
      </c>
      <c r="F76">
        <v>118.96</v>
      </c>
      <c r="G76" s="1">
        <v>2468968</v>
      </c>
      <c r="H76" s="1">
        <v>294408585</v>
      </c>
      <c r="I76" s="5"/>
      <c r="J76">
        <f t="shared" si="2"/>
        <v>-2.5889265384247264E-2</v>
      </c>
      <c r="K76">
        <f t="shared" si="3"/>
        <v>-1.9967584548971022</v>
      </c>
      <c r="O76" s="5"/>
      <c r="P76" s="5"/>
      <c r="Q76" s="5"/>
      <c r="R76" s="5"/>
      <c r="S76" s="5"/>
    </row>
    <row r="77" spans="1:19" x14ac:dyDescent="0.3">
      <c r="A77">
        <v>74</v>
      </c>
      <c r="B77" s="2">
        <v>44456</v>
      </c>
      <c r="C77">
        <v>123.82</v>
      </c>
      <c r="D77">
        <v>124.18</v>
      </c>
      <c r="E77">
        <v>121.38</v>
      </c>
      <c r="F77">
        <v>122.08</v>
      </c>
      <c r="G77" s="1">
        <v>4934618</v>
      </c>
      <c r="H77" s="1">
        <v>603921172</v>
      </c>
      <c r="I77" s="5"/>
      <c r="J77">
        <f t="shared" si="2"/>
        <v>-3.4344624486348191E-3</v>
      </c>
      <c r="K77">
        <f t="shared" si="3"/>
        <v>-0.30866116679445643</v>
      </c>
      <c r="O77" s="5"/>
      <c r="P77" s="5"/>
      <c r="Q77" s="5"/>
      <c r="R77" s="5"/>
      <c r="S77" s="5"/>
    </row>
    <row r="78" spans="1:19" x14ac:dyDescent="0.3">
      <c r="A78">
        <v>75</v>
      </c>
      <c r="B78" s="2">
        <v>44455</v>
      </c>
      <c r="C78">
        <v>121.86</v>
      </c>
      <c r="D78">
        <v>123.26</v>
      </c>
      <c r="E78">
        <v>121.58</v>
      </c>
      <c r="F78">
        <v>122.5</v>
      </c>
      <c r="G78" s="1">
        <v>1511347</v>
      </c>
      <c r="H78" s="1">
        <v>185165371</v>
      </c>
      <c r="I78" s="5"/>
      <c r="J78">
        <f t="shared" si="2"/>
        <v>6.3877049560113006E-3</v>
      </c>
      <c r="K78">
        <f t="shared" si="3"/>
        <v>0.42974540959000407</v>
      </c>
      <c r="O78" s="5"/>
      <c r="P78" s="5"/>
      <c r="Q78" s="5"/>
      <c r="R78" s="5"/>
      <c r="S78" s="5"/>
    </row>
    <row r="79" spans="1:19" x14ac:dyDescent="0.3">
      <c r="A79">
        <v>76</v>
      </c>
      <c r="B79" s="2">
        <v>44454</v>
      </c>
      <c r="C79">
        <v>123.48</v>
      </c>
      <c r="D79">
        <v>124.12</v>
      </c>
      <c r="E79">
        <v>121.72</v>
      </c>
      <c r="F79">
        <v>121.72</v>
      </c>
      <c r="G79" s="1">
        <v>1885267</v>
      </c>
      <c r="H79" s="1">
        <v>230532334</v>
      </c>
      <c r="I79" s="5"/>
      <c r="J79">
        <f t="shared" si="2"/>
        <v>-9.6476915432188743E-3</v>
      </c>
      <c r="K79">
        <f t="shared" si="3"/>
        <v>-0.77575656794328562</v>
      </c>
      <c r="O79" s="5"/>
      <c r="P79" s="5"/>
      <c r="Q79" s="5"/>
      <c r="R79" s="5"/>
      <c r="S79" s="5"/>
    </row>
    <row r="80" spans="1:19" x14ac:dyDescent="0.3">
      <c r="A80">
        <v>77</v>
      </c>
      <c r="B80" s="2">
        <v>44453</v>
      </c>
      <c r="C80">
        <v>122.46</v>
      </c>
      <c r="D80">
        <v>122.94</v>
      </c>
      <c r="E80">
        <v>121.56</v>
      </c>
      <c r="F80">
        <v>122.9</v>
      </c>
      <c r="G80" s="1">
        <v>1524505</v>
      </c>
      <c r="H80" s="1">
        <v>186914141</v>
      </c>
      <c r="I80" s="5"/>
      <c r="J80">
        <f t="shared" si="2"/>
        <v>1.6286648551235023E-3</v>
      </c>
      <c r="K80">
        <f t="shared" si="3"/>
        <v>7.1972388320720851E-2</v>
      </c>
      <c r="O80" s="5"/>
      <c r="P80" s="5"/>
      <c r="Q80" s="5"/>
      <c r="R80" s="5"/>
      <c r="S80" s="5"/>
    </row>
    <row r="81" spans="1:19" x14ac:dyDescent="0.3">
      <c r="A81">
        <v>78</v>
      </c>
      <c r="B81" s="2">
        <v>44452</v>
      </c>
      <c r="C81">
        <v>122.84</v>
      </c>
      <c r="D81">
        <v>124.18</v>
      </c>
      <c r="E81">
        <v>122.48</v>
      </c>
      <c r="F81">
        <v>122.7</v>
      </c>
      <c r="G81" s="1">
        <v>1269460</v>
      </c>
      <c r="H81" s="1">
        <v>156287821</v>
      </c>
      <c r="I81" s="5"/>
      <c r="J81">
        <f t="shared" si="2"/>
        <v>-4.0666993825536858E-3</v>
      </c>
      <c r="K81">
        <f t="shared" si="3"/>
        <v>-0.35619119663471432</v>
      </c>
      <c r="O81" s="5"/>
      <c r="P81" s="5"/>
      <c r="Q81" s="5"/>
      <c r="R81" s="5"/>
      <c r="S81" s="5"/>
    </row>
    <row r="82" spans="1:19" x14ac:dyDescent="0.3">
      <c r="A82">
        <v>79</v>
      </c>
      <c r="B82" s="2">
        <v>44449</v>
      </c>
      <c r="C82">
        <v>123.68</v>
      </c>
      <c r="D82">
        <v>124.5</v>
      </c>
      <c r="E82">
        <v>122.92</v>
      </c>
      <c r="F82">
        <v>123.2</v>
      </c>
      <c r="G82" s="1">
        <v>1133270</v>
      </c>
      <c r="H82" s="1">
        <v>140013493</v>
      </c>
      <c r="I82" s="5"/>
      <c r="J82">
        <f t="shared" si="2"/>
        <v>-6.4913991244087597E-4</v>
      </c>
      <c r="K82">
        <f t="shared" si="3"/>
        <v>-9.9267415563482314E-2</v>
      </c>
      <c r="O82" s="5"/>
      <c r="P82" s="5"/>
      <c r="Q82" s="5"/>
      <c r="R82" s="5"/>
      <c r="S82" s="5"/>
    </row>
    <row r="83" spans="1:19" x14ac:dyDescent="0.3">
      <c r="A83">
        <v>80</v>
      </c>
      <c r="B83" s="2">
        <v>44448</v>
      </c>
      <c r="C83">
        <v>123.2</v>
      </c>
      <c r="D83">
        <v>124.42</v>
      </c>
      <c r="E83">
        <v>121.78</v>
      </c>
      <c r="F83">
        <v>123.28</v>
      </c>
      <c r="G83" s="1">
        <v>1450761</v>
      </c>
      <c r="H83" s="1">
        <v>179192793</v>
      </c>
      <c r="I83" s="5"/>
      <c r="J83">
        <f t="shared" si="2"/>
        <v>-7.4349784875180902E-3</v>
      </c>
      <c r="K83">
        <f t="shared" si="3"/>
        <v>-0.60941020011327396</v>
      </c>
      <c r="O83" s="5"/>
      <c r="P83" s="5"/>
      <c r="Q83" s="5"/>
      <c r="R83" s="5"/>
      <c r="S83" s="5"/>
    </row>
    <row r="84" spans="1:19" x14ac:dyDescent="0.3">
      <c r="A84">
        <v>81</v>
      </c>
      <c r="B84" s="2">
        <v>44447</v>
      </c>
      <c r="C84">
        <v>125.66</v>
      </c>
      <c r="D84">
        <v>125.66</v>
      </c>
      <c r="E84">
        <v>123.52</v>
      </c>
      <c r="F84">
        <v>124.2</v>
      </c>
      <c r="G84" s="1">
        <v>2228049</v>
      </c>
      <c r="H84" s="1">
        <v>277190399</v>
      </c>
      <c r="I84" s="5"/>
      <c r="J84">
        <f t="shared" si="2"/>
        <v>-1.9771052171060653E-2</v>
      </c>
      <c r="K84">
        <f t="shared" si="3"/>
        <v>-1.5368061158438806</v>
      </c>
      <c r="O84" s="5"/>
      <c r="P84" s="5"/>
      <c r="Q84" s="5"/>
      <c r="R84" s="5"/>
      <c r="S84" s="5"/>
    </row>
    <row r="85" spans="1:19" x14ac:dyDescent="0.3">
      <c r="A85">
        <v>82</v>
      </c>
      <c r="B85" s="2">
        <v>44446</v>
      </c>
      <c r="C85">
        <v>127.3</v>
      </c>
      <c r="D85">
        <v>127.94</v>
      </c>
      <c r="E85">
        <v>126.48</v>
      </c>
      <c r="F85">
        <v>126.68</v>
      </c>
      <c r="G85" s="1">
        <v>1093209</v>
      </c>
      <c r="H85" s="1">
        <v>138774874</v>
      </c>
      <c r="I85" s="5"/>
      <c r="J85">
        <f t="shared" si="2"/>
        <v>-7.7062581574721687E-3</v>
      </c>
      <c r="K85">
        <f t="shared" si="3"/>
        <v>-0.62980434369493843</v>
      </c>
      <c r="O85" s="5"/>
      <c r="P85" s="5"/>
      <c r="Q85" s="5"/>
      <c r="R85" s="5"/>
      <c r="S85" s="5"/>
    </row>
    <row r="86" spans="1:19" x14ac:dyDescent="0.3">
      <c r="A86">
        <v>83</v>
      </c>
      <c r="B86" s="2">
        <v>44445</v>
      </c>
      <c r="C86">
        <v>126.5</v>
      </c>
      <c r="D86">
        <v>128.06</v>
      </c>
      <c r="E86">
        <v>125.9</v>
      </c>
      <c r="F86">
        <v>127.66</v>
      </c>
      <c r="G86" s="1">
        <v>882994</v>
      </c>
      <c r="H86" s="1">
        <v>112429283</v>
      </c>
      <c r="I86" s="5"/>
      <c r="J86">
        <f t="shared" si="2"/>
        <v>1.6268225793812922E-2</v>
      </c>
      <c r="K86">
        <f t="shared" si="3"/>
        <v>1.1725388546788456</v>
      </c>
      <c r="O86" s="5"/>
      <c r="P86" s="5"/>
      <c r="Q86" s="5"/>
      <c r="R86" s="5"/>
      <c r="S86" s="5"/>
    </row>
    <row r="87" spans="1:19" x14ac:dyDescent="0.3">
      <c r="A87">
        <v>84</v>
      </c>
      <c r="B87" s="2">
        <v>44442</v>
      </c>
      <c r="C87">
        <v>125.38</v>
      </c>
      <c r="D87">
        <v>126.02</v>
      </c>
      <c r="E87">
        <v>124.22</v>
      </c>
      <c r="F87">
        <v>125.6</v>
      </c>
      <c r="G87" s="1">
        <v>1184794</v>
      </c>
      <c r="H87" s="1">
        <v>148511946</v>
      </c>
      <c r="I87" s="5"/>
      <c r="J87">
        <f t="shared" si="2"/>
        <v>-1.750060107785224E-3</v>
      </c>
      <c r="K87">
        <f t="shared" si="3"/>
        <v>-0.18203190926700011</v>
      </c>
      <c r="O87" s="5"/>
      <c r="P87" s="5"/>
      <c r="Q87" s="5"/>
      <c r="R87" s="5"/>
      <c r="S87" s="5"/>
    </row>
    <row r="88" spans="1:19" x14ac:dyDescent="0.3">
      <c r="A88">
        <v>85</v>
      </c>
      <c r="B88" s="2">
        <v>44441</v>
      </c>
      <c r="C88">
        <v>127</v>
      </c>
      <c r="D88">
        <v>127.12</v>
      </c>
      <c r="E88">
        <v>125.16</v>
      </c>
      <c r="F88">
        <v>125.82</v>
      </c>
      <c r="G88" s="1">
        <v>1178571</v>
      </c>
      <c r="H88" s="1">
        <v>148486074</v>
      </c>
      <c r="I88" s="5"/>
      <c r="J88">
        <f t="shared" si="2"/>
        <v>-1.4204784298317332E-2</v>
      </c>
      <c r="K88">
        <f t="shared" si="3"/>
        <v>-1.1183476805695032</v>
      </c>
      <c r="O88" s="5"/>
      <c r="P88" s="5"/>
      <c r="Q88" s="5"/>
      <c r="R88" s="5"/>
      <c r="S88" s="5"/>
    </row>
    <row r="89" spans="1:19" x14ac:dyDescent="0.3">
      <c r="A89">
        <v>86</v>
      </c>
      <c r="B89" s="2">
        <v>44440</v>
      </c>
      <c r="C89">
        <v>128.19999999999999</v>
      </c>
      <c r="D89">
        <v>129.19999999999999</v>
      </c>
      <c r="E89">
        <v>127.2</v>
      </c>
      <c r="F89">
        <v>127.62</v>
      </c>
      <c r="G89" s="1">
        <v>1500118</v>
      </c>
      <c r="H89" s="1">
        <v>192061676</v>
      </c>
      <c r="I89" s="5"/>
      <c r="J89">
        <f t="shared" si="2"/>
        <v>1.2545085540529492E-3</v>
      </c>
      <c r="K89">
        <f t="shared" si="3"/>
        <v>4.3844230662209174E-2</v>
      </c>
      <c r="O89" s="5"/>
      <c r="P89" s="5"/>
      <c r="Q89" s="5"/>
      <c r="R89" s="5"/>
      <c r="S89" s="5"/>
    </row>
    <row r="90" spans="1:19" x14ac:dyDescent="0.3">
      <c r="A90">
        <v>87</v>
      </c>
      <c r="B90" s="2">
        <v>44439</v>
      </c>
      <c r="C90">
        <v>126.92</v>
      </c>
      <c r="D90">
        <v>128.47999999999999</v>
      </c>
      <c r="E90">
        <v>126.44</v>
      </c>
      <c r="F90">
        <v>127.46</v>
      </c>
      <c r="G90" s="1">
        <v>2579532</v>
      </c>
      <c r="H90" s="1">
        <v>328759046</v>
      </c>
      <c r="I90" s="5"/>
      <c r="J90">
        <f t="shared" si="2"/>
        <v>4.2456231711531425E-3</v>
      </c>
      <c r="K90">
        <f t="shared" si="3"/>
        <v>0.26870892834000704</v>
      </c>
      <c r="O90" s="5"/>
      <c r="P90" s="5"/>
      <c r="Q90" s="5"/>
      <c r="R90" s="5"/>
      <c r="S90" s="5"/>
    </row>
    <row r="91" spans="1:19" x14ac:dyDescent="0.3">
      <c r="A91">
        <v>88</v>
      </c>
      <c r="B91" s="2">
        <v>44438</v>
      </c>
      <c r="C91">
        <v>125.62</v>
      </c>
      <c r="D91">
        <v>126.92</v>
      </c>
      <c r="E91">
        <v>125.26</v>
      </c>
      <c r="F91">
        <v>126.92</v>
      </c>
      <c r="G91" s="1">
        <v>874691</v>
      </c>
      <c r="H91" s="1">
        <v>110717545</v>
      </c>
      <c r="I91" s="5"/>
      <c r="J91">
        <f t="shared" si="2"/>
        <v>9.1816380340983411E-3</v>
      </c>
      <c r="K91">
        <f t="shared" si="3"/>
        <v>0.63978648034814167</v>
      </c>
      <c r="O91" s="5"/>
      <c r="P91" s="5"/>
      <c r="Q91" s="5"/>
      <c r="R91" s="5"/>
      <c r="S91" s="5"/>
    </row>
    <row r="92" spans="1:19" x14ac:dyDescent="0.3">
      <c r="A92">
        <v>89</v>
      </c>
      <c r="B92" s="2">
        <v>44435</v>
      </c>
      <c r="C92">
        <v>124.9</v>
      </c>
      <c r="D92">
        <v>126.38</v>
      </c>
      <c r="E92">
        <v>124.52</v>
      </c>
      <c r="F92">
        <v>125.76</v>
      </c>
      <c r="G92" s="1">
        <v>986245</v>
      </c>
      <c r="H92" s="1">
        <v>123845895</v>
      </c>
      <c r="I92" s="5"/>
      <c r="J92">
        <f t="shared" si="2"/>
        <v>2.8667004820760421E-3</v>
      </c>
      <c r="K92">
        <f t="shared" si="3"/>
        <v>0.16504488556889318</v>
      </c>
      <c r="O92" s="5"/>
      <c r="P92" s="5"/>
      <c r="Q92" s="5"/>
      <c r="R92" s="5"/>
      <c r="S92" s="5"/>
    </row>
    <row r="93" spans="1:19" x14ac:dyDescent="0.3">
      <c r="A93">
        <v>90</v>
      </c>
      <c r="B93" s="2">
        <v>44434</v>
      </c>
      <c r="C93">
        <v>124.44</v>
      </c>
      <c r="D93">
        <v>125.58</v>
      </c>
      <c r="E93">
        <v>123.6</v>
      </c>
      <c r="F93">
        <v>125.4</v>
      </c>
      <c r="G93" s="1">
        <v>1110818</v>
      </c>
      <c r="H93" s="1">
        <v>138837798</v>
      </c>
      <c r="I93" s="5"/>
      <c r="J93">
        <f t="shared" si="2"/>
        <v>1.5961695328221347E-3</v>
      </c>
      <c r="K93">
        <f t="shared" si="3"/>
        <v>6.9529469288643231E-2</v>
      </c>
      <c r="O93" s="5"/>
      <c r="P93" s="5"/>
      <c r="Q93" s="5"/>
      <c r="R93" s="5"/>
      <c r="S93" s="5"/>
    </row>
    <row r="94" spans="1:19" x14ac:dyDescent="0.3">
      <c r="A94">
        <v>91</v>
      </c>
      <c r="B94" s="2">
        <v>44433</v>
      </c>
      <c r="C94">
        <v>126.02</v>
      </c>
      <c r="D94">
        <v>126.74</v>
      </c>
      <c r="E94">
        <v>125.06</v>
      </c>
      <c r="F94">
        <v>125.2</v>
      </c>
      <c r="G94" s="1">
        <v>834928</v>
      </c>
      <c r="H94" s="1">
        <v>104841754</v>
      </c>
      <c r="I94" s="5"/>
      <c r="J94">
        <f t="shared" si="2"/>
        <v>-9.3807826793109589E-3</v>
      </c>
      <c r="K94">
        <f t="shared" si="3"/>
        <v>-0.75569101089406621</v>
      </c>
      <c r="O94" s="5"/>
      <c r="P94" s="5"/>
      <c r="Q94" s="5"/>
      <c r="R94" s="5"/>
      <c r="S94" s="5"/>
    </row>
    <row r="95" spans="1:19" x14ac:dyDescent="0.3">
      <c r="A95">
        <v>92</v>
      </c>
      <c r="B95" s="2">
        <v>44432</v>
      </c>
      <c r="C95">
        <v>127</v>
      </c>
      <c r="D95">
        <v>127.26</v>
      </c>
      <c r="E95">
        <v>125.3</v>
      </c>
      <c r="F95">
        <v>126.38</v>
      </c>
      <c r="G95" s="1">
        <v>885275</v>
      </c>
      <c r="H95" s="1">
        <v>111889318</v>
      </c>
      <c r="I95" s="5"/>
      <c r="J95">
        <f t="shared" si="2"/>
        <v>-2.5288459817841952E-3</v>
      </c>
      <c r="K95">
        <f t="shared" si="3"/>
        <v>-0.24057913079818097</v>
      </c>
      <c r="O95" s="5"/>
      <c r="P95" s="5"/>
      <c r="Q95" s="5"/>
      <c r="R95" s="5"/>
      <c r="S95" s="5"/>
    </row>
    <row r="96" spans="1:19" x14ac:dyDescent="0.3">
      <c r="A96">
        <v>93</v>
      </c>
      <c r="B96" s="2">
        <v>44431</v>
      </c>
      <c r="C96">
        <v>126.22</v>
      </c>
      <c r="D96">
        <v>126.74</v>
      </c>
      <c r="E96">
        <v>125.42</v>
      </c>
      <c r="F96">
        <v>126.7</v>
      </c>
      <c r="G96" s="1">
        <v>1012707</v>
      </c>
      <c r="H96" s="1">
        <v>127892463</v>
      </c>
      <c r="I96" s="5"/>
      <c r="J96">
        <f t="shared" si="2"/>
        <v>3.1620579706478796E-3</v>
      </c>
      <c r="K96">
        <f t="shared" si="3"/>
        <v>0.18724914079698871</v>
      </c>
      <c r="O96" s="5"/>
      <c r="P96" s="5"/>
      <c r="Q96" s="5"/>
      <c r="R96" s="5"/>
      <c r="S96" s="5"/>
    </row>
    <row r="97" spans="1:19" x14ac:dyDescent="0.3">
      <c r="A97">
        <v>94</v>
      </c>
      <c r="B97" s="2">
        <v>44428</v>
      </c>
      <c r="C97">
        <v>126.18</v>
      </c>
      <c r="D97">
        <v>126.78</v>
      </c>
      <c r="E97">
        <v>124.82</v>
      </c>
      <c r="F97">
        <v>126.3</v>
      </c>
      <c r="G97" s="1">
        <v>1172691</v>
      </c>
      <c r="H97" s="1">
        <v>147638676</v>
      </c>
      <c r="I97" s="5"/>
      <c r="J97">
        <f t="shared" si="2"/>
        <v>4.2847006755489274E-3</v>
      </c>
      <c r="K97">
        <f t="shared" si="3"/>
        <v>0.2716466797594026</v>
      </c>
      <c r="O97" s="5"/>
      <c r="P97" s="5"/>
      <c r="Q97" s="5"/>
      <c r="R97" s="5"/>
      <c r="S97" s="5"/>
    </row>
    <row r="98" spans="1:19" x14ac:dyDescent="0.3">
      <c r="A98">
        <v>95</v>
      </c>
      <c r="B98" s="2">
        <v>44427</v>
      </c>
      <c r="C98">
        <v>125.16</v>
      </c>
      <c r="D98">
        <v>125.92</v>
      </c>
      <c r="E98">
        <v>124.08</v>
      </c>
      <c r="F98">
        <v>125.76</v>
      </c>
      <c r="G98" s="1">
        <v>1773882</v>
      </c>
      <c r="H98" s="1">
        <v>222291844</v>
      </c>
      <c r="I98" s="5"/>
      <c r="J98">
        <f t="shared" si="2"/>
        <v>-9.181638034098381E-3</v>
      </c>
      <c r="K98">
        <f t="shared" si="3"/>
        <v>-0.74071980244091362</v>
      </c>
      <c r="O98" s="5"/>
      <c r="P98" s="5"/>
      <c r="Q98" s="5"/>
      <c r="R98" s="5"/>
      <c r="S98" s="5"/>
    </row>
    <row r="99" spans="1:19" x14ac:dyDescent="0.3">
      <c r="A99">
        <v>96</v>
      </c>
      <c r="B99" s="2">
        <v>44426</v>
      </c>
      <c r="C99">
        <v>126.78</v>
      </c>
      <c r="D99">
        <v>127.38</v>
      </c>
      <c r="E99">
        <v>126.66</v>
      </c>
      <c r="F99">
        <v>126.92</v>
      </c>
      <c r="G99" s="1">
        <v>1194331</v>
      </c>
      <c r="H99" s="1">
        <v>151653634</v>
      </c>
      <c r="I99" s="5"/>
      <c r="J99">
        <f t="shared" si="2"/>
        <v>-1.4172114804134807E-3</v>
      </c>
      <c r="K99">
        <f t="shared" si="3"/>
        <v>-0.15700916171378926</v>
      </c>
      <c r="O99" s="5"/>
      <c r="P99" s="5"/>
      <c r="Q99" s="5"/>
      <c r="R99" s="5"/>
      <c r="S99" s="5"/>
    </row>
    <row r="100" spans="1:19" x14ac:dyDescent="0.3">
      <c r="A100">
        <v>97</v>
      </c>
      <c r="B100" s="2">
        <v>44425</v>
      </c>
      <c r="C100">
        <v>125.24</v>
      </c>
      <c r="D100">
        <v>127.34</v>
      </c>
      <c r="E100">
        <v>124.78</v>
      </c>
      <c r="F100">
        <v>127.1</v>
      </c>
      <c r="G100" s="1">
        <v>1522253</v>
      </c>
      <c r="H100" s="1">
        <v>192755767</v>
      </c>
      <c r="I100" s="5"/>
      <c r="J100">
        <f t="shared" si="2"/>
        <v>1.1394331220607443E-2</v>
      </c>
      <c r="K100">
        <f t="shared" si="3"/>
        <v>0.80613135446080952</v>
      </c>
      <c r="O100" s="5"/>
      <c r="P100" s="5"/>
      <c r="Q100" s="5"/>
      <c r="R100" s="5"/>
      <c r="S100" s="5"/>
    </row>
    <row r="101" spans="1:19" x14ac:dyDescent="0.3">
      <c r="A101">
        <v>98</v>
      </c>
      <c r="B101" s="2">
        <v>44424</v>
      </c>
      <c r="C101">
        <v>124.52</v>
      </c>
      <c r="D101">
        <v>125.72</v>
      </c>
      <c r="E101">
        <v>124.2</v>
      </c>
      <c r="F101">
        <v>125.66</v>
      </c>
      <c r="G101" s="1">
        <v>1185314</v>
      </c>
      <c r="H101" s="1">
        <v>148632573</v>
      </c>
      <c r="I101" s="5"/>
      <c r="J101">
        <f t="shared" si="2"/>
        <v>1.433463652323392E-3</v>
      </c>
      <c r="K101">
        <f t="shared" si="3"/>
        <v>5.7297638244930289E-2</v>
      </c>
      <c r="O101" s="5"/>
      <c r="P101" s="5"/>
      <c r="Q101" s="5"/>
      <c r="R101" s="5"/>
      <c r="S101" s="5"/>
    </row>
    <row r="102" spans="1:19" x14ac:dyDescent="0.3">
      <c r="A102">
        <v>99</v>
      </c>
      <c r="B102" s="2">
        <v>44421</v>
      </c>
      <c r="C102">
        <v>125.5</v>
      </c>
      <c r="D102">
        <v>126.28</v>
      </c>
      <c r="E102">
        <v>125.14</v>
      </c>
      <c r="F102">
        <v>125.48</v>
      </c>
      <c r="G102" s="1">
        <v>1152899</v>
      </c>
      <c r="H102" s="1">
        <v>145021300</v>
      </c>
      <c r="I102" s="5"/>
      <c r="J102">
        <f t="shared" si="2"/>
        <v>-3.3415577278241436E-3</v>
      </c>
      <c r="K102">
        <f t="shared" si="3"/>
        <v>-0.30167681659988382</v>
      </c>
      <c r="O102" s="5"/>
      <c r="P102" s="5"/>
      <c r="Q102" s="5"/>
      <c r="R102" s="5"/>
      <c r="S102" s="5"/>
    </row>
    <row r="103" spans="1:19" x14ac:dyDescent="0.3">
      <c r="A103">
        <v>100</v>
      </c>
      <c r="B103" s="2">
        <v>44420</v>
      </c>
      <c r="C103">
        <v>122.98</v>
      </c>
      <c r="D103">
        <v>125.94</v>
      </c>
      <c r="E103">
        <v>122.44</v>
      </c>
      <c r="F103">
        <v>125.9</v>
      </c>
      <c r="G103" s="1">
        <v>1512253</v>
      </c>
      <c r="H103" s="1">
        <v>189152811</v>
      </c>
      <c r="I103" s="5"/>
      <c r="J103">
        <f t="shared" si="2"/>
        <v>1.7143734785490739E-2</v>
      </c>
      <c r="K103">
        <f t="shared" si="3"/>
        <v>1.2383574841630902</v>
      </c>
      <c r="O103" s="5"/>
      <c r="P103" s="5"/>
      <c r="Q103" s="5"/>
      <c r="R103" s="5"/>
      <c r="S103" s="5"/>
    </row>
    <row r="104" spans="1:19" x14ac:dyDescent="0.3">
      <c r="A104">
        <v>101</v>
      </c>
      <c r="B104" s="2">
        <v>44419</v>
      </c>
      <c r="C104">
        <v>124.18</v>
      </c>
      <c r="D104">
        <v>125.1</v>
      </c>
      <c r="E104">
        <v>123.58</v>
      </c>
      <c r="F104">
        <v>123.76</v>
      </c>
      <c r="G104" s="1">
        <v>1445962</v>
      </c>
      <c r="H104" s="1">
        <v>179425024</v>
      </c>
      <c r="I104" s="5"/>
      <c r="J104">
        <f t="shared" si="2"/>
        <v>-3.8709725756209037E-3</v>
      </c>
      <c r="K104">
        <f t="shared" si="3"/>
        <v>-0.34147693292286457</v>
      </c>
      <c r="O104" s="5"/>
      <c r="P104" s="5"/>
      <c r="Q104" s="5"/>
      <c r="R104" s="5"/>
      <c r="S104" s="5"/>
    </row>
    <row r="105" spans="1:19" x14ac:dyDescent="0.3">
      <c r="A105">
        <v>102</v>
      </c>
      <c r="B105" s="2">
        <v>44418</v>
      </c>
      <c r="C105">
        <v>124.72</v>
      </c>
      <c r="D105">
        <v>126.68</v>
      </c>
      <c r="E105">
        <v>124.24</v>
      </c>
      <c r="F105">
        <v>124.24</v>
      </c>
      <c r="G105" s="1">
        <v>1113410</v>
      </c>
      <c r="H105" s="1">
        <v>139040844</v>
      </c>
      <c r="I105" s="5"/>
      <c r="J105">
        <f t="shared" si="2"/>
        <v>-3.5352760587047667E-3</v>
      </c>
      <c r="K105">
        <f t="shared" si="3"/>
        <v>-0.31624008798342895</v>
      </c>
      <c r="O105" s="5"/>
      <c r="P105" s="5"/>
      <c r="Q105" s="5"/>
      <c r="R105" s="5"/>
      <c r="S105" s="5"/>
    </row>
    <row r="106" spans="1:19" x14ac:dyDescent="0.3">
      <c r="A106">
        <v>103</v>
      </c>
      <c r="B106" s="2">
        <v>44417</v>
      </c>
      <c r="C106">
        <v>124.34</v>
      </c>
      <c r="D106">
        <v>124.84</v>
      </c>
      <c r="E106">
        <v>123.66</v>
      </c>
      <c r="F106">
        <v>124.68</v>
      </c>
      <c r="G106" s="1">
        <v>1165047</v>
      </c>
      <c r="H106" s="1">
        <v>145002476</v>
      </c>
      <c r="I106" s="5"/>
      <c r="J106">
        <f t="shared" si="2"/>
        <v>-1.2824625034423597E-3</v>
      </c>
      <c r="K106">
        <f t="shared" si="3"/>
        <v>-0.14687906245387558</v>
      </c>
      <c r="O106" s="5"/>
      <c r="P106" s="5"/>
      <c r="Q106" s="5"/>
      <c r="R106" s="5"/>
      <c r="S106" s="5"/>
    </row>
    <row r="107" spans="1:19" x14ac:dyDescent="0.3">
      <c r="A107">
        <v>104</v>
      </c>
      <c r="B107" s="2">
        <v>44414</v>
      </c>
      <c r="C107">
        <v>125.64</v>
      </c>
      <c r="D107">
        <v>125.92</v>
      </c>
      <c r="E107">
        <v>124.34</v>
      </c>
      <c r="F107">
        <v>124.84</v>
      </c>
      <c r="G107" s="1">
        <v>1218718</v>
      </c>
      <c r="H107" s="1">
        <v>152268539</v>
      </c>
      <c r="I107" s="5"/>
      <c r="J107">
        <f t="shared" si="2"/>
        <v>-7.5014317127786116E-3</v>
      </c>
      <c r="K107">
        <f t="shared" si="3"/>
        <v>-0.61440599142213681</v>
      </c>
      <c r="O107" s="5"/>
      <c r="P107" s="5"/>
      <c r="Q107" s="5"/>
      <c r="R107" s="5"/>
      <c r="S107" s="5"/>
    </row>
    <row r="108" spans="1:19" x14ac:dyDescent="0.3">
      <c r="A108">
        <v>105</v>
      </c>
      <c r="B108" s="2">
        <v>44413</v>
      </c>
      <c r="C108">
        <v>124</v>
      </c>
      <c r="D108">
        <v>125.94</v>
      </c>
      <c r="E108">
        <v>123.84</v>
      </c>
      <c r="F108">
        <v>125.78</v>
      </c>
      <c r="G108" s="1">
        <v>1624362</v>
      </c>
      <c r="H108" s="1">
        <v>203503074</v>
      </c>
      <c r="I108" s="5"/>
      <c r="J108">
        <f t="shared" si="2"/>
        <v>1.9265325333864668E-2</v>
      </c>
      <c r="K108">
        <f t="shared" si="3"/>
        <v>1.3978534842590959</v>
      </c>
      <c r="O108" s="5"/>
      <c r="P108" s="5"/>
      <c r="Q108" s="5"/>
      <c r="R108" s="5"/>
      <c r="S108" s="5"/>
    </row>
    <row r="109" spans="1:19" x14ac:dyDescent="0.3">
      <c r="A109">
        <v>106</v>
      </c>
      <c r="B109" s="2">
        <v>44412</v>
      </c>
      <c r="C109">
        <v>122.8</v>
      </c>
      <c r="D109">
        <v>123.58</v>
      </c>
      <c r="E109">
        <v>122.06</v>
      </c>
      <c r="F109">
        <v>123.38</v>
      </c>
      <c r="G109" s="1">
        <v>1584403</v>
      </c>
      <c r="H109" s="1">
        <v>195186345</v>
      </c>
      <c r="I109" s="5"/>
      <c r="J109">
        <f t="shared" si="2"/>
        <v>1.2067987294266768E-2</v>
      </c>
      <c r="K109">
        <f t="shared" si="3"/>
        <v>0.85677517415136817</v>
      </c>
      <c r="O109" s="5"/>
      <c r="P109" s="5"/>
      <c r="Q109" s="5"/>
      <c r="R109" s="5"/>
      <c r="S109" s="5"/>
    </row>
    <row r="110" spans="1:19" x14ac:dyDescent="0.3">
      <c r="A110">
        <v>107</v>
      </c>
      <c r="B110" s="2">
        <v>44411</v>
      </c>
      <c r="C110">
        <v>121.24</v>
      </c>
      <c r="D110">
        <v>122.96</v>
      </c>
      <c r="E110">
        <v>120.72</v>
      </c>
      <c r="F110">
        <v>121.9</v>
      </c>
      <c r="G110" s="1">
        <v>1416262</v>
      </c>
      <c r="H110" s="1">
        <v>172801853</v>
      </c>
      <c r="I110" s="5"/>
      <c r="J110">
        <f t="shared" si="2"/>
        <v>4.9342205372214778E-3</v>
      </c>
      <c r="K110">
        <f t="shared" si="3"/>
        <v>0.32047599793254528</v>
      </c>
      <c r="O110" s="5"/>
      <c r="P110" s="5"/>
      <c r="Q110" s="5"/>
      <c r="R110" s="5"/>
      <c r="S110" s="5"/>
    </row>
    <row r="111" spans="1:19" x14ac:dyDescent="0.3">
      <c r="A111">
        <v>108</v>
      </c>
      <c r="B111" s="2">
        <v>44410</v>
      </c>
      <c r="C111">
        <v>122</v>
      </c>
      <c r="D111">
        <v>122.92</v>
      </c>
      <c r="E111">
        <v>119.54</v>
      </c>
      <c r="F111">
        <v>121.3</v>
      </c>
      <c r="G111" s="1">
        <v>1303217</v>
      </c>
      <c r="H111" s="1">
        <v>157623291</v>
      </c>
      <c r="I111" s="5"/>
      <c r="J111">
        <f t="shared" si="2"/>
        <v>3.7994594315331805E-3</v>
      </c>
      <c r="K111">
        <f t="shared" si="3"/>
        <v>0.23516742717155553</v>
      </c>
      <c r="O111" s="5"/>
      <c r="P111" s="5"/>
      <c r="Q111" s="5"/>
      <c r="R111" s="5"/>
      <c r="S111" s="5"/>
    </row>
    <row r="112" spans="1:19" x14ac:dyDescent="0.3">
      <c r="A112">
        <v>109</v>
      </c>
      <c r="B112" s="2">
        <v>44407</v>
      </c>
      <c r="C112">
        <v>120.1</v>
      </c>
      <c r="D112">
        <v>121.48</v>
      </c>
      <c r="E112">
        <v>119.3</v>
      </c>
      <c r="F112">
        <v>120.84</v>
      </c>
      <c r="G112" s="1">
        <v>1969600</v>
      </c>
      <c r="H112" s="1">
        <v>237643773</v>
      </c>
      <c r="I112" s="5"/>
      <c r="J112">
        <f t="shared" si="2"/>
        <v>-3.469644125113453E-3</v>
      </c>
      <c r="K112">
        <f t="shared" si="3"/>
        <v>-0.31130603937805396</v>
      </c>
      <c r="O112" s="5"/>
      <c r="P112" s="5"/>
      <c r="Q112" s="5"/>
      <c r="R112" s="5"/>
      <c r="S112" s="5"/>
    </row>
    <row r="113" spans="1:19" x14ac:dyDescent="0.3">
      <c r="A113">
        <v>110</v>
      </c>
      <c r="B113" s="2">
        <v>44406</v>
      </c>
      <c r="C113">
        <v>121.08</v>
      </c>
      <c r="D113">
        <v>121.6</v>
      </c>
      <c r="E113">
        <v>120.46</v>
      </c>
      <c r="F113">
        <v>121.26</v>
      </c>
      <c r="G113" s="1">
        <v>1500665</v>
      </c>
      <c r="H113" s="1">
        <v>181763734</v>
      </c>
      <c r="I113" s="5"/>
      <c r="J113">
        <f t="shared" si="2"/>
        <v>2.3117579648165181E-3</v>
      </c>
      <c r="K113">
        <f t="shared" si="3"/>
        <v>0.12332566135103401</v>
      </c>
      <c r="O113" s="5"/>
      <c r="P113" s="5"/>
      <c r="Q113" s="5"/>
      <c r="R113" s="5"/>
      <c r="S113" s="5"/>
    </row>
    <row r="114" spans="1:19" x14ac:dyDescent="0.3">
      <c r="A114">
        <v>111</v>
      </c>
      <c r="B114" s="2">
        <v>44405</v>
      </c>
      <c r="C114">
        <v>119.04</v>
      </c>
      <c r="D114">
        <v>121.18</v>
      </c>
      <c r="E114">
        <v>119.04</v>
      </c>
      <c r="F114">
        <v>120.98</v>
      </c>
      <c r="G114" s="1">
        <v>1633467</v>
      </c>
      <c r="H114" s="1">
        <v>196776341</v>
      </c>
      <c r="I114" s="5"/>
      <c r="J114">
        <f t="shared" si="2"/>
        <v>1.8015499751172972E-2</v>
      </c>
      <c r="K114">
        <f t="shared" si="3"/>
        <v>1.3038946469095569</v>
      </c>
      <c r="O114" s="5"/>
      <c r="P114" s="5"/>
      <c r="Q114" s="5"/>
      <c r="R114" s="5"/>
      <c r="S114" s="5"/>
    </row>
    <row r="115" spans="1:19" x14ac:dyDescent="0.3">
      <c r="A115">
        <v>112</v>
      </c>
      <c r="B115" s="2">
        <v>44404</v>
      </c>
      <c r="C115">
        <v>117.24</v>
      </c>
      <c r="D115">
        <v>120.08</v>
      </c>
      <c r="E115">
        <v>117.16</v>
      </c>
      <c r="F115">
        <v>118.82</v>
      </c>
      <c r="G115" s="1">
        <v>2046209</v>
      </c>
      <c r="H115" s="1">
        <v>243383709</v>
      </c>
      <c r="I115" s="5"/>
      <c r="J115">
        <f t="shared" si="2"/>
        <v>1.0320707463068826E-2</v>
      </c>
      <c r="K115">
        <f t="shared" si="3"/>
        <v>0.72541894033985799</v>
      </c>
      <c r="O115" s="5"/>
      <c r="P115" s="5"/>
      <c r="Q115" s="5"/>
      <c r="R115" s="5"/>
      <c r="S115" s="5"/>
    </row>
    <row r="116" spans="1:19" x14ac:dyDescent="0.3">
      <c r="A116">
        <v>113</v>
      </c>
      <c r="B116" s="2">
        <v>44403</v>
      </c>
      <c r="C116">
        <v>117.1</v>
      </c>
      <c r="D116">
        <v>118.62</v>
      </c>
      <c r="E116">
        <v>117</v>
      </c>
      <c r="F116">
        <v>117.6</v>
      </c>
      <c r="G116" s="1">
        <v>1433898</v>
      </c>
      <c r="H116" s="1">
        <v>168871765</v>
      </c>
      <c r="I116" s="5"/>
      <c r="J116">
        <f t="shared" si="2"/>
        <v>-1.6992357529598016E-3</v>
      </c>
      <c r="K116">
        <f t="shared" si="3"/>
        <v>-0.17821105829821726</v>
      </c>
      <c r="O116" s="5"/>
      <c r="P116" s="5"/>
      <c r="Q116" s="5"/>
      <c r="R116" s="5"/>
      <c r="S116" s="5"/>
    </row>
    <row r="117" spans="1:19" x14ac:dyDescent="0.3">
      <c r="A117">
        <v>114</v>
      </c>
      <c r="B117" s="2">
        <v>44400</v>
      </c>
      <c r="C117">
        <v>119.5</v>
      </c>
      <c r="D117">
        <v>119.64</v>
      </c>
      <c r="E117">
        <v>117.48</v>
      </c>
      <c r="F117">
        <v>117.8</v>
      </c>
      <c r="G117" s="1">
        <v>2471929</v>
      </c>
      <c r="H117" s="1">
        <v>292582381</v>
      </c>
      <c r="I117" s="5"/>
      <c r="J117">
        <f t="shared" si="2"/>
        <v>-1.0135221894043129E-2</v>
      </c>
      <c r="K117">
        <f t="shared" si="3"/>
        <v>-0.81240790999487456</v>
      </c>
      <c r="O117" s="5"/>
      <c r="P117" s="5"/>
      <c r="Q117" s="5"/>
      <c r="R117" s="5"/>
      <c r="S117" s="5"/>
    </row>
    <row r="118" spans="1:19" x14ac:dyDescent="0.3">
      <c r="A118">
        <v>115</v>
      </c>
      <c r="B118" s="2">
        <v>44399</v>
      </c>
      <c r="C118">
        <v>118.48</v>
      </c>
      <c r="D118">
        <v>119.24</v>
      </c>
      <c r="E118">
        <v>116.62</v>
      </c>
      <c r="F118">
        <v>119</v>
      </c>
      <c r="G118" s="1">
        <v>2462144</v>
      </c>
      <c r="H118" s="1">
        <v>290638023</v>
      </c>
      <c r="I118" s="5"/>
      <c r="J118">
        <f t="shared" si="2"/>
        <v>4.5481422627103212E-3</v>
      </c>
      <c r="K118">
        <f t="shared" si="3"/>
        <v>0.29145157540403571</v>
      </c>
      <c r="O118" s="5"/>
      <c r="P118" s="5"/>
      <c r="Q118" s="5"/>
      <c r="R118" s="5"/>
      <c r="S118" s="5"/>
    </row>
    <row r="119" spans="1:19" x14ac:dyDescent="0.3">
      <c r="A119">
        <v>116</v>
      </c>
      <c r="B119" s="2">
        <v>44398</v>
      </c>
      <c r="C119">
        <v>118.7</v>
      </c>
      <c r="D119">
        <v>119.56</v>
      </c>
      <c r="E119">
        <v>115.18</v>
      </c>
      <c r="F119">
        <v>118.46</v>
      </c>
      <c r="G119" s="1">
        <v>5332871</v>
      </c>
      <c r="H119" s="1">
        <v>627748810</v>
      </c>
      <c r="I119" s="5"/>
      <c r="J119">
        <f t="shared" si="2"/>
        <v>-2.5174289328729012E-2</v>
      </c>
      <c r="K119">
        <f t="shared" si="3"/>
        <v>-1.943008299803801</v>
      </c>
      <c r="O119" s="5"/>
      <c r="P119" s="5"/>
      <c r="Q119" s="5"/>
      <c r="R119" s="5"/>
      <c r="S119" s="5"/>
    </row>
    <row r="120" spans="1:19" x14ac:dyDescent="0.3">
      <c r="A120">
        <v>117</v>
      </c>
      <c r="B120" s="2">
        <v>44397</v>
      </c>
      <c r="C120">
        <v>122.7</v>
      </c>
      <c r="D120">
        <v>123.3</v>
      </c>
      <c r="E120">
        <v>120.66</v>
      </c>
      <c r="F120">
        <v>121.48</v>
      </c>
      <c r="G120" s="1">
        <v>2334814</v>
      </c>
      <c r="H120" s="1">
        <v>284075092</v>
      </c>
      <c r="I120" s="5"/>
      <c r="J120">
        <f t="shared" si="2"/>
        <v>-1.0481589573987433E-2</v>
      </c>
      <c r="K120">
        <f t="shared" si="3"/>
        <v>-0.83844698692986164</v>
      </c>
      <c r="O120" s="5"/>
      <c r="P120" s="5"/>
      <c r="Q120" s="5"/>
      <c r="R120" s="5"/>
      <c r="S120" s="5"/>
    </row>
    <row r="121" spans="1:19" x14ac:dyDescent="0.3">
      <c r="A121">
        <v>118</v>
      </c>
      <c r="B121" s="2">
        <v>44396</v>
      </c>
      <c r="C121">
        <v>124.98</v>
      </c>
      <c r="D121">
        <v>125.14</v>
      </c>
      <c r="E121">
        <v>121.96</v>
      </c>
      <c r="F121">
        <v>122.76</v>
      </c>
      <c r="G121" s="1">
        <v>2511736</v>
      </c>
      <c r="H121" s="1">
        <v>308865443</v>
      </c>
      <c r="I121" s="5"/>
      <c r="J121">
        <f t="shared" si="2"/>
        <v>-2.1755752917061638E-2</v>
      </c>
      <c r="K121">
        <f t="shared" si="3"/>
        <v>-1.6860110746505335</v>
      </c>
      <c r="O121" s="5"/>
      <c r="P121" s="5"/>
      <c r="Q121" s="5"/>
      <c r="R121" s="5"/>
      <c r="S121" s="5"/>
    </row>
    <row r="122" spans="1:19" x14ac:dyDescent="0.3">
      <c r="A122">
        <v>119</v>
      </c>
      <c r="B122" s="2">
        <v>44393</v>
      </c>
      <c r="C122">
        <v>125.16</v>
      </c>
      <c r="D122">
        <v>126.44</v>
      </c>
      <c r="E122">
        <v>124.84</v>
      </c>
      <c r="F122">
        <v>125.46</v>
      </c>
      <c r="G122" s="1">
        <v>1923468</v>
      </c>
      <c r="H122" s="1">
        <v>241620192</v>
      </c>
      <c r="I122" s="5"/>
      <c r="J122">
        <f t="shared" si="2"/>
        <v>4.7835446977676784E-4</v>
      </c>
      <c r="K122">
        <f t="shared" si="3"/>
        <v>-1.4505139339985347E-2</v>
      </c>
      <c r="O122" s="5"/>
      <c r="P122" s="5"/>
      <c r="Q122" s="5"/>
      <c r="R122" s="5"/>
      <c r="S122" s="5"/>
    </row>
    <row r="123" spans="1:19" x14ac:dyDescent="0.3">
      <c r="A123">
        <v>120</v>
      </c>
      <c r="B123" s="2">
        <v>44392</v>
      </c>
      <c r="C123">
        <v>126.32</v>
      </c>
      <c r="D123">
        <v>126.58</v>
      </c>
      <c r="E123">
        <v>124.86</v>
      </c>
      <c r="F123">
        <v>125.4</v>
      </c>
      <c r="G123" s="1">
        <v>1388086</v>
      </c>
      <c r="H123" s="1">
        <v>174382677</v>
      </c>
      <c r="I123" s="5"/>
      <c r="J123">
        <f t="shared" si="2"/>
        <v>-1.2678458259770951E-2</v>
      </c>
      <c r="K123">
        <f t="shared" si="3"/>
        <v>-1.0036022136946086</v>
      </c>
      <c r="O123" s="5"/>
      <c r="P123" s="5"/>
      <c r="Q123" s="5"/>
      <c r="R123" s="5"/>
      <c r="S123" s="5"/>
    </row>
    <row r="124" spans="1:19" x14ac:dyDescent="0.3">
      <c r="A124">
        <v>121</v>
      </c>
      <c r="B124" s="2">
        <v>44391</v>
      </c>
      <c r="C124">
        <v>126.94</v>
      </c>
      <c r="D124">
        <v>127.36</v>
      </c>
      <c r="E124">
        <v>126.02</v>
      </c>
      <c r="F124">
        <v>127</v>
      </c>
      <c r="G124" s="1">
        <v>1420411</v>
      </c>
      <c r="H124" s="1">
        <v>180096457</v>
      </c>
      <c r="I124" s="5"/>
      <c r="J124">
        <f t="shared" si="2"/>
        <v>-2.0451513460548903E-3</v>
      </c>
      <c r="K124">
        <f t="shared" si="3"/>
        <v>-0.20421614844711067</v>
      </c>
      <c r="O124" s="5"/>
      <c r="P124" s="5"/>
      <c r="Q124" s="5"/>
      <c r="R124" s="5"/>
      <c r="S124" s="5"/>
    </row>
    <row r="125" spans="1:19" x14ac:dyDescent="0.3">
      <c r="A125">
        <v>122</v>
      </c>
      <c r="B125" s="2">
        <v>44390</v>
      </c>
      <c r="C125">
        <v>124.84</v>
      </c>
      <c r="D125">
        <v>127.26</v>
      </c>
      <c r="E125">
        <v>124.58</v>
      </c>
      <c r="F125">
        <v>127.26</v>
      </c>
      <c r="G125" s="1">
        <v>1928010</v>
      </c>
      <c r="H125" s="1">
        <v>244107470</v>
      </c>
      <c r="I125" s="5"/>
      <c r="J125">
        <f t="shared" si="2"/>
        <v>1.169788868928889E-2</v>
      </c>
      <c r="K125">
        <f t="shared" si="3"/>
        <v>0.82895206418308254</v>
      </c>
      <c r="O125" s="5"/>
      <c r="P125" s="5"/>
      <c r="Q125" s="5"/>
      <c r="R125" s="5"/>
      <c r="S125" s="5"/>
    </row>
    <row r="126" spans="1:19" x14ac:dyDescent="0.3">
      <c r="A126">
        <v>123</v>
      </c>
      <c r="B126" s="2">
        <v>44389</v>
      </c>
      <c r="C126">
        <v>124.52</v>
      </c>
      <c r="D126">
        <v>125.98</v>
      </c>
      <c r="E126">
        <v>123.68</v>
      </c>
      <c r="F126">
        <v>125.78</v>
      </c>
      <c r="G126" s="1">
        <v>1985870</v>
      </c>
      <c r="H126" s="1">
        <v>248619116</v>
      </c>
      <c r="I126" s="5"/>
      <c r="J126">
        <f t="shared" si="2"/>
        <v>8.4631243658361728E-3</v>
      </c>
      <c r="K126">
        <f t="shared" si="3"/>
        <v>0.58577037616161132</v>
      </c>
      <c r="O126" s="5"/>
      <c r="P126" s="5"/>
      <c r="Q126" s="5"/>
      <c r="R126" s="5"/>
      <c r="S126" s="5"/>
    </row>
    <row r="127" spans="1:19" x14ac:dyDescent="0.3">
      <c r="A127">
        <v>124</v>
      </c>
      <c r="B127" s="2">
        <v>44386</v>
      </c>
      <c r="C127">
        <v>123.2</v>
      </c>
      <c r="D127">
        <v>124.72</v>
      </c>
      <c r="E127">
        <v>122.4</v>
      </c>
      <c r="F127">
        <v>124.72</v>
      </c>
      <c r="G127" s="1">
        <v>2253779</v>
      </c>
      <c r="H127" s="1">
        <v>279322860</v>
      </c>
      <c r="I127" s="5"/>
      <c r="J127">
        <f t="shared" si="2"/>
        <v>1.2424524490623805E-2</v>
      </c>
      <c r="K127">
        <f t="shared" si="3"/>
        <v>0.88357877051352962</v>
      </c>
      <c r="O127" s="5"/>
      <c r="P127" s="5"/>
      <c r="Q127" s="5"/>
      <c r="R127" s="5"/>
      <c r="S127" s="5"/>
    </row>
    <row r="128" spans="1:19" x14ac:dyDescent="0.3">
      <c r="A128">
        <v>125</v>
      </c>
      <c r="B128" s="2">
        <v>44385</v>
      </c>
      <c r="C128">
        <v>123.74</v>
      </c>
      <c r="D128">
        <v>124.2</v>
      </c>
      <c r="E128">
        <v>121.12</v>
      </c>
      <c r="F128">
        <v>123.18</v>
      </c>
      <c r="G128" s="1">
        <v>2826081</v>
      </c>
      <c r="H128" s="1">
        <v>346762758</v>
      </c>
      <c r="I128" s="5"/>
      <c r="J128">
        <f t="shared" si="2"/>
        <v>-1.0659015645865072E-2</v>
      </c>
      <c r="K128">
        <f t="shared" si="3"/>
        <v>-0.85178544603966444</v>
      </c>
      <c r="O128" s="5"/>
      <c r="P128" s="5"/>
      <c r="Q128" s="5"/>
      <c r="R128" s="5"/>
      <c r="S128" s="5"/>
    </row>
    <row r="129" spans="1:19" x14ac:dyDescent="0.3">
      <c r="A129">
        <v>126</v>
      </c>
      <c r="B129" s="2">
        <v>44384</v>
      </c>
      <c r="C129">
        <v>122.3</v>
      </c>
      <c r="D129">
        <v>126.06</v>
      </c>
      <c r="E129">
        <v>121.9</v>
      </c>
      <c r="F129">
        <v>124.5</v>
      </c>
      <c r="G129" s="1">
        <v>3265335</v>
      </c>
      <c r="H129" s="1">
        <v>405854215</v>
      </c>
      <c r="I129" s="5"/>
      <c r="J129">
        <f t="shared" si="2"/>
        <v>3.4317092924129156E-2</v>
      </c>
      <c r="K129">
        <f t="shared" si="3"/>
        <v>2.5294086407721528</v>
      </c>
      <c r="O129" s="5"/>
      <c r="P129" s="5"/>
      <c r="Q129" s="5"/>
      <c r="R129" s="5"/>
      <c r="S129" s="5"/>
    </row>
    <row r="130" spans="1:19" x14ac:dyDescent="0.3">
      <c r="A130">
        <v>127</v>
      </c>
      <c r="B130" s="2">
        <v>44383</v>
      </c>
      <c r="C130">
        <v>118.7</v>
      </c>
      <c r="D130">
        <v>120.92</v>
      </c>
      <c r="E130">
        <v>118.16</v>
      </c>
      <c r="F130">
        <v>120.3</v>
      </c>
      <c r="G130" s="1">
        <v>1592704</v>
      </c>
      <c r="H130" s="1">
        <v>191212511</v>
      </c>
      <c r="I130" s="5"/>
      <c r="J130">
        <f t="shared" si="2"/>
        <v>1.1705819283897065E-2</v>
      </c>
      <c r="K130">
        <f t="shared" si="3"/>
        <v>0.82954826693264527</v>
      </c>
      <c r="O130" s="5"/>
      <c r="P130" s="5"/>
      <c r="Q130" s="5"/>
      <c r="R130" s="5"/>
      <c r="S130" s="5"/>
    </row>
    <row r="131" spans="1:19" x14ac:dyDescent="0.3">
      <c r="A131">
        <v>128</v>
      </c>
      <c r="B131" s="2">
        <v>44382</v>
      </c>
      <c r="C131">
        <v>118.64</v>
      </c>
      <c r="D131">
        <v>119.16</v>
      </c>
      <c r="E131">
        <v>117.94</v>
      </c>
      <c r="F131">
        <v>118.9</v>
      </c>
      <c r="G131" s="1">
        <v>874408</v>
      </c>
      <c r="H131" s="1">
        <v>103789847</v>
      </c>
      <c r="I131" s="5"/>
      <c r="J131">
        <f t="shared" si="2"/>
        <v>-3.3585254071342159E-3</v>
      </c>
      <c r="K131">
        <f t="shared" si="3"/>
        <v>-0.30295240532408058</v>
      </c>
      <c r="O131" s="5"/>
      <c r="P131" s="5"/>
      <c r="Q131" s="5"/>
      <c r="R131" s="5"/>
      <c r="S131" s="5"/>
    </row>
    <row r="132" spans="1:19" x14ac:dyDescent="0.3">
      <c r="A132">
        <v>129</v>
      </c>
      <c r="B132" s="2">
        <v>44379</v>
      </c>
      <c r="C132">
        <v>118.24</v>
      </c>
      <c r="D132">
        <v>119.3</v>
      </c>
      <c r="E132">
        <v>117.98</v>
      </c>
      <c r="F132">
        <v>119.3</v>
      </c>
      <c r="G132" s="1">
        <v>1129703</v>
      </c>
      <c r="H132" s="1">
        <v>134488055</v>
      </c>
      <c r="I132" s="5"/>
      <c r="J132">
        <f t="shared" si="2"/>
        <v>7.572606653965086E-3</v>
      </c>
      <c r="K132">
        <f t="shared" si="3"/>
        <v>0.51882342771911083</v>
      </c>
      <c r="O132" s="5"/>
      <c r="P132" s="5"/>
      <c r="Q132" s="5"/>
      <c r="R132" s="5"/>
      <c r="S132" s="5"/>
    </row>
    <row r="133" spans="1:19" x14ac:dyDescent="0.3">
      <c r="A133">
        <v>130</v>
      </c>
      <c r="B133" s="2">
        <v>44378</v>
      </c>
      <c r="C133">
        <v>119.08</v>
      </c>
      <c r="D133">
        <v>119.82</v>
      </c>
      <c r="E133">
        <v>117.4</v>
      </c>
      <c r="F133">
        <v>118.4</v>
      </c>
      <c r="G133" s="1">
        <v>1502458</v>
      </c>
      <c r="H133" s="1">
        <v>178062391</v>
      </c>
      <c r="I133" s="5"/>
      <c r="J133">
        <f t="shared" ref="J133:J196" si="4">LN(F133/F134)</f>
        <v>-3.7093281445015574E-3</v>
      </c>
      <c r="K133">
        <f t="shared" ref="K133:K196" si="5">(J133-$M$6)/$M$7</f>
        <v>-0.32932489905323309</v>
      </c>
      <c r="O133" s="5"/>
      <c r="P133" s="5"/>
      <c r="Q133" s="5"/>
      <c r="R133" s="5"/>
      <c r="S133" s="5"/>
    </row>
    <row r="134" spans="1:19" x14ac:dyDescent="0.3">
      <c r="A134">
        <v>131</v>
      </c>
      <c r="B134" s="2">
        <v>44377</v>
      </c>
      <c r="C134">
        <v>120.36</v>
      </c>
      <c r="D134">
        <v>121.1</v>
      </c>
      <c r="E134">
        <v>118.64</v>
      </c>
      <c r="F134">
        <v>118.84</v>
      </c>
      <c r="G134" s="1">
        <v>2241512</v>
      </c>
      <c r="H134" s="1">
        <v>267326712</v>
      </c>
      <c r="I134" s="5"/>
      <c r="J134">
        <f t="shared" si="4"/>
        <v>-7.5446749027990485E-3</v>
      </c>
      <c r="K134">
        <f t="shared" si="5"/>
        <v>-0.61765690892124492</v>
      </c>
      <c r="O134" s="5"/>
      <c r="P134" s="5"/>
      <c r="Q134" s="5"/>
      <c r="R134" s="5"/>
      <c r="S134" s="5"/>
    </row>
    <row r="135" spans="1:19" x14ac:dyDescent="0.3">
      <c r="A135">
        <v>132</v>
      </c>
      <c r="B135" s="2">
        <v>44376</v>
      </c>
      <c r="C135">
        <v>118.22</v>
      </c>
      <c r="D135">
        <v>120.5</v>
      </c>
      <c r="E135">
        <v>118.22</v>
      </c>
      <c r="F135">
        <v>119.74</v>
      </c>
      <c r="G135" s="1">
        <v>1619704</v>
      </c>
      <c r="H135" s="1">
        <v>193973032</v>
      </c>
      <c r="I135" s="5"/>
      <c r="J135">
        <f t="shared" si="4"/>
        <v>1.0409764922020065E-2</v>
      </c>
      <c r="K135">
        <f t="shared" si="5"/>
        <v>0.73211406277633539</v>
      </c>
      <c r="O135" s="5"/>
      <c r="P135" s="5"/>
      <c r="Q135" s="5"/>
      <c r="R135" s="5"/>
      <c r="S135" s="5"/>
    </row>
    <row r="136" spans="1:19" x14ac:dyDescent="0.3">
      <c r="A136">
        <v>133</v>
      </c>
      <c r="B136" s="2">
        <v>44375</v>
      </c>
      <c r="C136">
        <v>117.28</v>
      </c>
      <c r="D136">
        <v>119.02</v>
      </c>
      <c r="E136">
        <v>117.26</v>
      </c>
      <c r="F136">
        <v>118.5</v>
      </c>
      <c r="G136" s="1">
        <v>1425006</v>
      </c>
      <c r="H136" s="1">
        <v>168587137</v>
      </c>
      <c r="I136" s="5"/>
      <c r="J136">
        <f t="shared" si="4"/>
        <v>6.9438842820036418E-3</v>
      </c>
      <c r="K136">
        <f t="shared" si="5"/>
        <v>0.47155761407020436</v>
      </c>
      <c r="O136" s="5"/>
      <c r="P136" s="5"/>
      <c r="Q136" s="5"/>
      <c r="R136" s="5"/>
      <c r="S136" s="5"/>
    </row>
    <row r="137" spans="1:19" x14ac:dyDescent="0.3">
      <c r="A137">
        <v>134</v>
      </c>
      <c r="B137" s="2">
        <v>44372</v>
      </c>
      <c r="C137">
        <v>118.08</v>
      </c>
      <c r="D137">
        <v>118.8</v>
      </c>
      <c r="E137">
        <v>117.3</v>
      </c>
      <c r="F137">
        <v>117.68</v>
      </c>
      <c r="G137" s="1">
        <v>1208488</v>
      </c>
      <c r="H137" s="1">
        <v>142417708</v>
      </c>
      <c r="I137" s="5"/>
      <c r="J137">
        <f t="shared" si="4"/>
        <v>-8.2931845373150105E-3</v>
      </c>
      <c r="K137">
        <f t="shared" si="5"/>
        <v>-0.67392803665139067</v>
      </c>
      <c r="O137" s="5"/>
      <c r="P137" s="5"/>
      <c r="Q137" s="5"/>
      <c r="R137" s="5"/>
      <c r="S137" s="5"/>
    </row>
    <row r="138" spans="1:19" x14ac:dyDescent="0.3">
      <c r="A138">
        <v>135</v>
      </c>
      <c r="B138" s="2">
        <v>44371</v>
      </c>
      <c r="C138">
        <v>117</v>
      </c>
      <c r="D138">
        <v>119.2</v>
      </c>
      <c r="E138">
        <v>116.82</v>
      </c>
      <c r="F138">
        <v>118.66</v>
      </c>
      <c r="G138" s="1">
        <v>1732409</v>
      </c>
      <c r="H138" s="1">
        <v>205072903</v>
      </c>
      <c r="I138" s="5"/>
      <c r="J138">
        <f t="shared" si="4"/>
        <v>1.7684528213093409E-2</v>
      </c>
      <c r="K138">
        <f t="shared" si="5"/>
        <v>1.2790130143486595</v>
      </c>
      <c r="O138" s="5"/>
      <c r="P138" s="5"/>
      <c r="Q138" s="5"/>
      <c r="R138" s="5"/>
      <c r="S138" s="5"/>
    </row>
    <row r="139" spans="1:19" x14ac:dyDescent="0.3">
      <c r="A139">
        <v>136</v>
      </c>
      <c r="B139" s="2">
        <v>44370</v>
      </c>
      <c r="C139">
        <v>118.7</v>
      </c>
      <c r="D139">
        <v>118.8</v>
      </c>
      <c r="E139">
        <v>116.58</v>
      </c>
      <c r="F139">
        <v>116.58</v>
      </c>
      <c r="G139" s="1">
        <v>1267210</v>
      </c>
      <c r="H139" s="1">
        <v>148558073</v>
      </c>
      <c r="I139" s="5"/>
      <c r="J139">
        <f t="shared" si="4"/>
        <v>-1.2784628234758639E-2</v>
      </c>
      <c r="K139">
        <f t="shared" si="5"/>
        <v>-1.0115838133269259</v>
      </c>
      <c r="O139" s="5"/>
      <c r="P139" s="5"/>
      <c r="Q139" s="5"/>
      <c r="R139" s="5"/>
      <c r="S139" s="5"/>
    </row>
    <row r="140" spans="1:19" x14ac:dyDescent="0.3">
      <c r="A140">
        <v>137</v>
      </c>
      <c r="B140" s="2">
        <v>44369</v>
      </c>
      <c r="C140">
        <v>117.94</v>
      </c>
      <c r="D140">
        <v>118.34</v>
      </c>
      <c r="E140">
        <v>116.88</v>
      </c>
      <c r="F140">
        <v>118.08</v>
      </c>
      <c r="G140" s="1">
        <v>1370493</v>
      </c>
      <c r="H140" s="1">
        <v>161521800</v>
      </c>
      <c r="I140" s="5"/>
      <c r="J140">
        <f t="shared" si="4"/>
        <v>1.6939103961906356E-4</v>
      </c>
      <c r="K140">
        <f t="shared" si="5"/>
        <v>-3.7732256053841583E-2</v>
      </c>
      <c r="O140" s="5"/>
      <c r="P140" s="5"/>
      <c r="Q140" s="5"/>
      <c r="R140" s="5"/>
      <c r="S140" s="5"/>
    </row>
    <row r="141" spans="1:19" x14ac:dyDescent="0.3">
      <c r="A141">
        <v>138</v>
      </c>
      <c r="B141" s="2">
        <v>44368</v>
      </c>
      <c r="C141">
        <v>117.52</v>
      </c>
      <c r="D141">
        <v>119.5</v>
      </c>
      <c r="E141">
        <v>117.36</v>
      </c>
      <c r="F141">
        <v>118.06</v>
      </c>
      <c r="G141" s="1">
        <v>1675128</v>
      </c>
      <c r="H141" s="1">
        <v>198043742</v>
      </c>
      <c r="I141" s="5"/>
      <c r="J141">
        <f t="shared" si="4"/>
        <v>-1.1851351594545604E-3</v>
      </c>
      <c r="K141">
        <f t="shared" si="5"/>
        <v>-0.13956223024140191</v>
      </c>
      <c r="O141" s="5"/>
      <c r="P141" s="5"/>
      <c r="Q141" s="5"/>
      <c r="R141" s="5"/>
      <c r="S141" s="5"/>
    </row>
    <row r="142" spans="1:19" x14ac:dyDescent="0.3">
      <c r="A142">
        <v>139</v>
      </c>
      <c r="B142" s="2">
        <v>44365</v>
      </c>
      <c r="C142">
        <v>119.94</v>
      </c>
      <c r="D142">
        <v>120.12</v>
      </c>
      <c r="E142">
        <v>117.84</v>
      </c>
      <c r="F142">
        <v>118.2</v>
      </c>
      <c r="G142" s="1">
        <v>4456895</v>
      </c>
      <c r="H142" s="1">
        <v>528773851</v>
      </c>
      <c r="I142" s="5"/>
      <c r="J142">
        <f t="shared" si="4"/>
        <v>-9.7660314834528191E-3</v>
      </c>
      <c r="K142">
        <f t="shared" si="5"/>
        <v>-0.78465307586437383</v>
      </c>
      <c r="O142" s="5"/>
      <c r="P142" s="5"/>
      <c r="Q142" s="5"/>
      <c r="R142" s="5"/>
      <c r="S142" s="5"/>
    </row>
    <row r="143" spans="1:19" x14ac:dyDescent="0.3">
      <c r="A143">
        <v>140</v>
      </c>
      <c r="B143" s="2">
        <v>44364</v>
      </c>
      <c r="C143">
        <v>117.54</v>
      </c>
      <c r="D143">
        <v>119.36</v>
      </c>
      <c r="E143">
        <v>116.84</v>
      </c>
      <c r="F143">
        <v>119.36</v>
      </c>
      <c r="G143" s="1">
        <v>1796279</v>
      </c>
      <c r="H143" s="1">
        <v>212678341</v>
      </c>
      <c r="I143" s="5"/>
      <c r="J143">
        <f t="shared" si="4"/>
        <v>4.5343935278554966E-3</v>
      </c>
      <c r="K143">
        <f t="shared" si="5"/>
        <v>0.29041797906877409</v>
      </c>
      <c r="O143" s="5"/>
      <c r="P143" s="5"/>
      <c r="Q143" s="5"/>
      <c r="R143" s="5"/>
      <c r="S143" s="5"/>
    </row>
    <row r="144" spans="1:19" x14ac:dyDescent="0.3">
      <c r="A144">
        <v>141</v>
      </c>
      <c r="B144" s="2">
        <v>44363</v>
      </c>
      <c r="C144">
        <v>118.84</v>
      </c>
      <c r="D144">
        <v>119.84</v>
      </c>
      <c r="E144">
        <v>118.64</v>
      </c>
      <c r="F144">
        <v>118.82</v>
      </c>
      <c r="G144" s="1">
        <v>2121108</v>
      </c>
      <c r="H144" s="1">
        <v>252566992</v>
      </c>
      <c r="I144" s="5"/>
      <c r="J144">
        <f t="shared" si="4"/>
        <v>-1.2046322683827378E-2</v>
      </c>
      <c r="K144">
        <f t="shared" si="5"/>
        <v>-0.95607980369958878</v>
      </c>
      <c r="O144" s="5"/>
      <c r="P144" s="5"/>
      <c r="Q144" s="5"/>
      <c r="R144" s="5"/>
      <c r="S144" s="5"/>
    </row>
    <row r="145" spans="1:19" x14ac:dyDescent="0.3">
      <c r="A145">
        <v>142</v>
      </c>
      <c r="B145" s="2">
        <v>44362</v>
      </c>
      <c r="C145">
        <v>120.46</v>
      </c>
      <c r="D145">
        <v>121.08</v>
      </c>
      <c r="E145">
        <v>120.02</v>
      </c>
      <c r="F145">
        <v>120.26</v>
      </c>
      <c r="G145" s="1">
        <v>1834134</v>
      </c>
      <c r="H145" s="1">
        <v>220831948</v>
      </c>
      <c r="I145" s="5"/>
      <c r="J145">
        <f t="shared" si="4"/>
        <v>2.8312118170804859E-3</v>
      </c>
      <c r="K145">
        <f t="shared" si="5"/>
        <v>0.16237693433773945</v>
      </c>
      <c r="O145" s="5"/>
      <c r="P145" s="5"/>
      <c r="Q145" s="5"/>
      <c r="R145" s="5"/>
      <c r="S145" s="5"/>
    </row>
    <row r="146" spans="1:19" x14ac:dyDescent="0.3">
      <c r="A146">
        <v>143</v>
      </c>
      <c r="B146" s="2">
        <v>44361</v>
      </c>
      <c r="C146">
        <v>118.5</v>
      </c>
      <c r="D146">
        <v>120.12</v>
      </c>
      <c r="E146">
        <v>118.48</v>
      </c>
      <c r="F146">
        <v>119.92</v>
      </c>
      <c r="G146" s="1">
        <v>2118453</v>
      </c>
      <c r="H146" s="1">
        <v>253626345</v>
      </c>
      <c r="I146" s="5"/>
      <c r="J146">
        <f t="shared" si="4"/>
        <v>1.3263016545794133E-2</v>
      </c>
      <c r="K146">
        <f t="shared" si="5"/>
        <v>0.94661455704380404</v>
      </c>
      <c r="O146" s="5"/>
      <c r="P146" s="5"/>
      <c r="Q146" s="5"/>
      <c r="R146" s="5"/>
      <c r="S146" s="5"/>
    </row>
    <row r="147" spans="1:19" x14ac:dyDescent="0.3">
      <c r="A147">
        <v>144</v>
      </c>
      <c r="B147" s="2">
        <v>44358</v>
      </c>
      <c r="C147">
        <v>116.8</v>
      </c>
      <c r="D147">
        <v>118.34</v>
      </c>
      <c r="E147">
        <v>116.28</v>
      </c>
      <c r="F147">
        <v>118.34</v>
      </c>
      <c r="G147" s="1">
        <v>2254105</v>
      </c>
      <c r="H147" s="1">
        <v>265112822</v>
      </c>
      <c r="I147" s="5"/>
      <c r="J147">
        <f t="shared" si="4"/>
        <v>1.9626877995344624E-2</v>
      </c>
      <c r="K147">
        <f t="shared" si="5"/>
        <v>1.4250341310499275</v>
      </c>
      <c r="O147" s="5"/>
      <c r="P147" s="5"/>
      <c r="Q147" s="5"/>
      <c r="R147" s="5"/>
      <c r="S147" s="5"/>
    </row>
    <row r="148" spans="1:19" x14ac:dyDescent="0.3">
      <c r="A148">
        <v>145</v>
      </c>
      <c r="B148" s="2">
        <v>44357</v>
      </c>
      <c r="C148">
        <v>115.36</v>
      </c>
      <c r="D148">
        <v>116.08</v>
      </c>
      <c r="E148">
        <v>114.42</v>
      </c>
      <c r="F148">
        <v>116.04</v>
      </c>
      <c r="G148" s="1">
        <v>1676749</v>
      </c>
      <c r="H148" s="1">
        <v>193667490</v>
      </c>
      <c r="I148" s="5"/>
      <c r="J148">
        <f t="shared" si="4"/>
        <v>8.4812278180559676E-3</v>
      </c>
      <c r="K148">
        <f t="shared" si="5"/>
        <v>0.58713134952152735</v>
      </c>
      <c r="O148" s="5"/>
      <c r="P148" s="5"/>
      <c r="Q148" s="5"/>
      <c r="R148" s="5"/>
      <c r="S148" s="5"/>
    </row>
    <row r="149" spans="1:19" x14ac:dyDescent="0.3">
      <c r="A149">
        <v>146</v>
      </c>
      <c r="B149" s="2">
        <v>44356</v>
      </c>
      <c r="C149">
        <v>116</v>
      </c>
      <c r="D149">
        <v>116</v>
      </c>
      <c r="E149">
        <v>114.16</v>
      </c>
      <c r="F149">
        <v>115.06</v>
      </c>
      <c r="G149" s="1">
        <v>1882247</v>
      </c>
      <c r="H149" s="1">
        <v>216570165</v>
      </c>
      <c r="I149" s="5"/>
      <c r="J149">
        <f t="shared" si="4"/>
        <v>-8.1364596712172593E-3</v>
      </c>
      <c r="K149">
        <f t="shared" si="5"/>
        <v>-0.6621458436748372</v>
      </c>
      <c r="O149" s="5"/>
      <c r="P149" s="5"/>
      <c r="Q149" s="5"/>
      <c r="R149" s="5"/>
      <c r="S149" s="5"/>
    </row>
    <row r="150" spans="1:19" x14ac:dyDescent="0.3">
      <c r="A150">
        <v>147</v>
      </c>
      <c r="B150" s="2">
        <v>44355</v>
      </c>
      <c r="C150">
        <v>115.9</v>
      </c>
      <c r="D150">
        <v>117.74</v>
      </c>
      <c r="E150">
        <v>115.76</v>
      </c>
      <c r="F150">
        <v>116</v>
      </c>
      <c r="G150" s="1">
        <v>1969858</v>
      </c>
      <c r="H150" s="1">
        <v>229691671</v>
      </c>
      <c r="I150" s="5"/>
      <c r="J150">
        <f t="shared" si="4"/>
        <v>3.4542348680876036E-3</v>
      </c>
      <c r="K150">
        <f t="shared" si="5"/>
        <v>0.20921428694538846</v>
      </c>
      <c r="O150" s="5"/>
      <c r="P150" s="5"/>
      <c r="Q150" s="5"/>
      <c r="R150" s="5"/>
      <c r="S150" s="5"/>
    </row>
    <row r="151" spans="1:19" x14ac:dyDescent="0.3">
      <c r="A151">
        <v>148</v>
      </c>
      <c r="B151" s="2">
        <v>44354</v>
      </c>
      <c r="C151">
        <v>114.64</v>
      </c>
      <c r="D151">
        <v>115.96</v>
      </c>
      <c r="E151">
        <v>114.2</v>
      </c>
      <c r="F151">
        <v>115.6</v>
      </c>
      <c r="G151" s="1">
        <v>1506563</v>
      </c>
      <c r="H151" s="1">
        <v>174046997</v>
      </c>
      <c r="I151" s="5"/>
      <c r="J151">
        <f t="shared" si="4"/>
        <v>6.944472352810995E-3</v>
      </c>
      <c r="K151">
        <f t="shared" si="5"/>
        <v>0.47160182379842824</v>
      </c>
      <c r="O151" s="5"/>
      <c r="P151" s="5"/>
      <c r="Q151" s="5"/>
      <c r="R151" s="5"/>
      <c r="S151" s="5"/>
    </row>
    <row r="152" spans="1:19" x14ac:dyDescent="0.3">
      <c r="A152">
        <v>149</v>
      </c>
      <c r="B152" s="2">
        <v>44351</v>
      </c>
      <c r="C152">
        <v>114</v>
      </c>
      <c r="D152">
        <v>114.9</v>
      </c>
      <c r="E152">
        <v>113.62</v>
      </c>
      <c r="F152">
        <v>114.8</v>
      </c>
      <c r="G152" s="1">
        <v>1293249</v>
      </c>
      <c r="H152" s="1">
        <v>147947393</v>
      </c>
      <c r="I152" s="5"/>
      <c r="J152">
        <f t="shared" si="4"/>
        <v>1.1388646964008591E-2</v>
      </c>
      <c r="K152">
        <f t="shared" si="5"/>
        <v>0.80570402592103485</v>
      </c>
      <c r="O152" s="5"/>
      <c r="P152" s="5"/>
      <c r="Q152" s="5"/>
      <c r="R152" s="5"/>
      <c r="S152" s="5"/>
    </row>
    <row r="153" spans="1:19" x14ac:dyDescent="0.3">
      <c r="A153">
        <v>150</v>
      </c>
      <c r="B153" s="2">
        <v>44350</v>
      </c>
      <c r="C153">
        <v>114</v>
      </c>
      <c r="D153">
        <v>114.02</v>
      </c>
      <c r="E153">
        <v>112.54</v>
      </c>
      <c r="F153">
        <v>113.5</v>
      </c>
      <c r="G153" s="1">
        <v>1528108</v>
      </c>
      <c r="H153" s="1">
        <v>173336707</v>
      </c>
      <c r="I153" s="5"/>
      <c r="J153">
        <f t="shared" si="4"/>
        <v>-5.4476894238419228E-3</v>
      </c>
      <c r="K153">
        <f t="shared" si="5"/>
        <v>-0.46001065790008883</v>
      </c>
      <c r="O153" s="5"/>
      <c r="P153" s="5"/>
      <c r="Q153" s="5"/>
      <c r="R153" s="5"/>
      <c r="S153" s="5"/>
    </row>
    <row r="154" spans="1:19" x14ac:dyDescent="0.3">
      <c r="A154">
        <v>151</v>
      </c>
      <c r="B154" s="2">
        <v>44349</v>
      </c>
      <c r="C154">
        <v>114.14</v>
      </c>
      <c r="D154">
        <v>114.8</v>
      </c>
      <c r="E154">
        <v>113.4</v>
      </c>
      <c r="F154">
        <v>114.12</v>
      </c>
      <c r="G154" s="1">
        <v>1620815</v>
      </c>
      <c r="H154" s="1">
        <v>184994778</v>
      </c>
      <c r="I154" s="5"/>
      <c r="J154">
        <f t="shared" si="4"/>
        <v>1.7540786816337337E-3</v>
      </c>
      <c r="K154">
        <f t="shared" si="5"/>
        <v>8.1400693749611175E-2</v>
      </c>
      <c r="O154" s="5"/>
      <c r="P154" s="5"/>
      <c r="Q154" s="5"/>
      <c r="R154" s="5"/>
      <c r="S154" s="5"/>
    </row>
    <row r="155" spans="1:19" x14ac:dyDescent="0.3">
      <c r="A155">
        <v>152</v>
      </c>
      <c r="B155" s="2">
        <v>44348</v>
      </c>
      <c r="C155">
        <v>114.4</v>
      </c>
      <c r="D155">
        <v>116.14</v>
      </c>
      <c r="E155">
        <v>113.92</v>
      </c>
      <c r="F155">
        <v>113.92</v>
      </c>
      <c r="G155" s="1">
        <v>1590959</v>
      </c>
      <c r="H155" s="1">
        <v>182381780</v>
      </c>
      <c r="I155" s="5"/>
      <c r="J155">
        <f t="shared" si="4"/>
        <v>3.5174148118783831E-3</v>
      </c>
      <c r="K155">
        <f t="shared" si="5"/>
        <v>0.21396400094116544</v>
      </c>
      <c r="O155" s="5"/>
      <c r="P155" s="5"/>
      <c r="Q155" s="5"/>
      <c r="R155" s="5"/>
      <c r="S155" s="5"/>
    </row>
    <row r="156" spans="1:19" x14ac:dyDescent="0.3">
      <c r="A156">
        <v>153</v>
      </c>
      <c r="B156" s="2">
        <v>44347</v>
      </c>
      <c r="C156">
        <v>114.76</v>
      </c>
      <c r="D156">
        <v>114.9</v>
      </c>
      <c r="E156">
        <v>113.52</v>
      </c>
      <c r="F156">
        <v>113.52</v>
      </c>
      <c r="G156" s="1">
        <v>1034961</v>
      </c>
      <c r="H156" s="1">
        <v>117858262</v>
      </c>
      <c r="I156" s="5"/>
      <c r="J156">
        <f t="shared" si="4"/>
        <v>-1.3996029727325231E-2</v>
      </c>
      <c r="K156">
        <f t="shared" si="5"/>
        <v>-1.1026540213474083</v>
      </c>
      <c r="O156" s="5"/>
      <c r="P156" s="5"/>
      <c r="Q156" s="5"/>
      <c r="R156" s="5"/>
      <c r="S156" s="5"/>
    </row>
    <row r="157" spans="1:19" x14ac:dyDescent="0.3">
      <c r="A157">
        <v>154</v>
      </c>
      <c r="B157" s="2">
        <v>44344</v>
      </c>
      <c r="C157">
        <v>113.92</v>
      </c>
      <c r="D157">
        <v>115.86</v>
      </c>
      <c r="E157">
        <v>113.66</v>
      </c>
      <c r="F157">
        <v>115.12</v>
      </c>
      <c r="G157" s="1">
        <v>1338226</v>
      </c>
      <c r="H157" s="1">
        <v>153696894</v>
      </c>
      <c r="I157" s="5"/>
      <c r="J157">
        <f t="shared" si="4"/>
        <v>1.0478614915446808E-2</v>
      </c>
      <c r="K157">
        <f t="shared" si="5"/>
        <v>0.73729003726708631</v>
      </c>
      <c r="O157" s="5"/>
      <c r="P157" s="5"/>
      <c r="Q157" s="5"/>
      <c r="R157" s="5"/>
      <c r="S157" s="5"/>
    </row>
    <row r="158" spans="1:19" x14ac:dyDescent="0.3">
      <c r="A158">
        <v>155</v>
      </c>
      <c r="B158" s="2">
        <v>44343</v>
      </c>
      <c r="C158">
        <v>115.92</v>
      </c>
      <c r="D158">
        <v>116.24</v>
      </c>
      <c r="E158">
        <v>113.74</v>
      </c>
      <c r="F158">
        <v>113.92</v>
      </c>
      <c r="G158" s="1">
        <v>2650089</v>
      </c>
      <c r="H158" s="1">
        <v>302758496</v>
      </c>
      <c r="I158" s="5"/>
      <c r="J158">
        <f t="shared" si="4"/>
        <v>-1.8266142374252604E-2</v>
      </c>
      <c r="K158">
        <f t="shared" si="5"/>
        <v>-1.4236706697606847</v>
      </c>
      <c r="O158" s="5"/>
      <c r="P158" s="5"/>
      <c r="Q158" s="5"/>
      <c r="R158" s="5"/>
      <c r="S158" s="5"/>
    </row>
    <row r="159" spans="1:19" x14ac:dyDescent="0.3">
      <c r="A159">
        <v>156</v>
      </c>
      <c r="B159" s="2">
        <v>44342</v>
      </c>
      <c r="C159">
        <v>115.54</v>
      </c>
      <c r="D159">
        <v>116.3</v>
      </c>
      <c r="E159">
        <v>115.2</v>
      </c>
      <c r="F159">
        <v>116.02</v>
      </c>
      <c r="G159" s="1">
        <v>1330675</v>
      </c>
      <c r="H159" s="1">
        <v>154283753</v>
      </c>
      <c r="I159" s="5"/>
      <c r="J159">
        <f t="shared" si="4"/>
        <v>8.135051354571151E-3</v>
      </c>
      <c r="K159">
        <f t="shared" si="5"/>
        <v>0.56110664777333785</v>
      </c>
      <c r="O159" s="5"/>
      <c r="P159" s="5"/>
      <c r="Q159" s="5"/>
      <c r="R159" s="5"/>
      <c r="S159" s="5"/>
    </row>
    <row r="160" spans="1:19" x14ac:dyDescent="0.3">
      <c r="A160">
        <v>157</v>
      </c>
      <c r="B160" s="2">
        <v>44341</v>
      </c>
      <c r="C160">
        <v>115.64</v>
      </c>
      <c r="D160">
        <v>116.04</v>
      </c>
      <c r="E160">
        <v>114.74</v>
      </c>
      <c r="F160">
        <v>115.08</v>
      </c>
      <c r="G160" s="1">
        <v>1804579</v>
      </c>
      <c r="H160" s="1">
        <v>207918762</v>
      </c>
      <c r="I160" s="5"/>
      <c r="J160">
        <f t="shared" si="4"/>
        <v>1.739433383433195E-3</v>
      </c>
      <c r="K160">
        <f t="shared" si="5"/>
        <v>8.0299695969907894E-2</v>
      </c>
      <c r="O160" s="5"/>
      <c r="P160" s="5"/>
      <c r="Q160" s="5"/>
      <c r="R160" s="5"/>
      <c r="S160" s="5"/>
    </row>
    <row r="161" spans="1:19" x14ac:dyDescent="0.3">
      <c r="A161">
        <v>158</v>
      </c>
      <c r="B161" s="2">
        <v>44337</v>
      </c>
      <c r="C161">
        <v>114.96</v>
      </c>
      <c r="D161">
        <v>115.4</v>
      </c>
      <c r="E161">
        <v>114.38</v>
      </c>
      <c r="F161">
        <v>114.88</v>
      </c>
      <c r="G161" s="1">
        <v>2004830</v>
      </c>
      <c r="H161" s="1">
        <v>230421181</v>
      </c>
      <c r="I161" s="5"/>
      <c r="J161">
        <f t="shared" si="4"/>
        <v>-1.0440230633360385E-3</v>
      </c>
      <c r="K161">
        <f t="shared" si="5"/>
        <v>-0.12895376721194626</v>
      </c>
      <c r="O161" s="5"/>
      <c r="P161" s="5"/>
      <c r="Q161" s="5"/>
      <c r="R161" s="5"/>
      <c r="S161" s="5"/>
    </row>
    <row r="162" spans="1:19" x14ac:dyDescent="0.3">
      <c r="A162">
        <v>159</v>
      </c>
      <c r="B162" s="2">
        <v>44336</v>
      </c>
      <c r="C162">
        <v>112.1</v>
      </c>
      <c r="D162">
        <v>115</v>
      </c>
      <c r="E162">
        <v>112.02</v>
      </c>
      <c r="F162">
        <v>115</v>
      </c>
      <c r="G162" s="1">
        <v>1758463</v>
      </c>
      <c r="H162" s="1">
        <v>200593645</v>
      </c>
      <c r="I162" s="5"/>
      <c r="J162">
        <f t="shared" si="4"/>
        <v>2.5540798285135953E-2</v>
      </c>
      <c r="K162">
        <f t="shared" si="5"/>
        <v>1.8696282266595965</v>
      </c>
      <c r="O162" s="5"/>
      <c r="P162" s="5"/>
      <c r="Q162" s="5"/>
      <c r="R162" s="5"/>
      <c r="S162" s="5"/>
    </row>
    <row r="163" spans="1:19" x14ac:dyDescent="0.3">
      <c r="A163">
        <v>160</v>
      </c>
      <c r="B163" s="2">
        <v>44335</v>
      </c>
      <c r="C163">
        <v>112.78</v>
      </c>
      <c r="D163">
        <v>112.96</v>
      </c>
      <c r="E163">
        <v>110.94</v>
      </c>
      <c r="F163">
        <v>112.1</v>
      </c>
      <c r="G163" s="1">
        <v>1980237</v>
      </c>
      <c r="H163" s="1">
        <v>221660636</v>
      </c>
      <c r="I163" s="5"/>
      <c r="J163">
        <f t="shared" si="4"/>
        <v>-1.1882732705703152E-2</v>
      </c>
      <c r="K163">
        <f t="shared" si="5"/>
        <v>-0.94378150835386099</v>
      </c>
      <c r="O163" s="5"/>
      <c r="P163" s="5"/>
      <c r="Q163" s="5"/>
      <c r="R163" s="5"/>
      <c r="S163" s="5"/>
    </row>
    <row r="164" spans="1:19" x14ac:dyDescent="0.3">
      <c r="A164">
        <v>161</v>
      </c>
      <c r="B164" s="2">
        <v>44334</v>
      </c>
      <c r="C164">
        <v>113.5</v>
      </c>
      <c r="D164">
        <v>114.02</v>
      </c>
      <c r="E164">
        <v>112.54</v>
      </c>
      <c r="F164">
        <v>113.44</v>
      </c>
      <c r="G164" s="1">
        <v>1818487</v>
      </c>
      <c r="H164" s="1">
        <v>205975890</v>
      </c>
      <c r="I164" s="5"/>
      <c r="J164">
        <f t="shared" si="4"/>
        <v>4.0632508867013322E-3</v>
      </c>
      <c r="K164">
        <f t="shared" si="5"/>
        <v>0.25499862503915161</v>
      </c>
      <c r="O164" s="5"/>
      <c r="P164" s="5"/>
      <c r="Q164" s="5"/>
      <c r="R164" s="5"/>
      <c r="S164" s="5"/>
    </row>
    <row r="165" spans="1:19" x14ac:dyDescent="0.3">
      <c r="A165">
        <v>162</v>
      </c>
      <c r="B165" s="2">
        <v>44333</v>
      </c>
      <c r="C165">
        <v>114</v>
      </c>
      <c r="D165">
        <v>114.54</v>
      </c>
      <c r="E165">
        <v>112.96</v>
      </c>
      <c r="F165">
        <v>112.98</v>
      </c>
      <c r="G165" s="1">
        <v>1550230</v>
      </c>
      <c r="H165" s="1">
        <v>175634500</v>
      </c>
      <c r="I165" s="5"/>
      <c r="J165">
        <f t="shared" si="4"/>
        <v>-9.3384521473552223E-3</v>
      </c>
      <c r="K165">
        <f t="shared" si="5"/>
        <v>-0.75250870480109711</v>
      </c>
      <c r="O165" s="5"/>
      <c r="P165" s="5"/>
      <c r="Q165" s="5"/>
      <c r="R165" s="5"/>
      <c r="S165" s="5"/>
    </row>
    <row r="166" spans="1:19" x14ac:dyDescent="0.3">
      <c r="A166">
        <v>163</v>
      </c>
      <c r="B166" s="2">
        <v>44330</v>
      </c>
      <c r="C166">
        <v>112.28</v>
      </c>
      <c r="D166">
        <v>114.04</v>
      </c>
      <c r="E166">
        <v>112.14</v>
      </c>
      <c r="F166">
        <v>114.04</v>
      </c>
      <c r="G166" s="1">
        <v>1458905</v>
      </c>
      <c r="H166" s="1">
        <v>165319138</v>
      </c>
      <c r="I166" s="5"/>
      <c r="J166">
        <f t="shared" si="4"/>
        <v>1.6622840758191423E-2</v>
      </c>
      <c r="K166">
        <f t="shared" si="5"/>
        <v>1.1991979423316954</v>
      </c>
      <c r="O166" s="5"/>
      <c r="P166" s="5"/>
      <c r="Q166" s="5"/>
      <c r="R166" s="5"/>
      <c r="S166" s="5"/>
    </row>
    <row r="167" spans="1:19" x14ac:dyDescent="0.3">
      <c r="A167">
        <v>164</v>
      </c>
      <c r="B167" s="2">
        <v>44329</v>
      </c>
      <c r="C167">
        <v>110.78</v>
      </c>
      <c r="D167">
        <v>112.64</v>
      </c>
      <c r="E167">
        <v>109.1</v>
      </c>
      <c r="F167">
        <v>112.16</v>
      </c>
      <c r="G167" s="1">
        <v>1858300</v>
      </c>
      <c r="H167" s="1">
        <v>206486772</v>
      </c>
      <c r="I167" s="5"/>
      <c r="J167">
        <f t="shared" si="4"/>
        <v>-3.5599895198536718E-3</v>
      </c>
      <c r="K167">
        <f t="shared" si="5"/>
        <v>-0.31809798568418912</v>
      </c>
      <c r="O167" s="5"/>
      <c r="P167" s="5"/>
      <c r="Q167" s="5"/>
      <c r="R167" s="5"/>
      <c r="S167" s="5"/>
    </row>
    <row r="168" spans="1:19" x14ac:dyDescent="0.3">
      <c r="A168">
        <v>165</v>
      </c>
      <c r="B168" s="2">
        <v>44328</v>
      </c>
      <c r="C168">
        <v>112.54</v>
      </c>
      <c r="D168">
        <v>113.46</v>
      </c>
      <c r="E168">
        <v>111.86</v>
      </c>
      <c r="F168">
        <v>112.56</v>
      </c>
      <c r="G168" s="1">
        <v>2242139</v>
      </c>
      <c r="H168" s="1">
        <v>252576508</v>
      </c>
      <c r="I168" s="5"/>
      <c r="J168">
        <f t="shared" si="4"/>
        <v>-6.1996478795253379E-3</v>
      </c>
      <c r="K168">
        <f t="shared" si="5"/>
        <v>-0.51654105958942365</v>
      </c>
      <c r="O168" s="5"/>
      <c r="P168" s="5"/>
      <c r="Q168" s="5"/>
      <c r="R168" s="5"/>
      <c r="S168" s="5"/>
    </row>
    <row r="169" spans="1:19" x14ac:dyDescent="0.3">
      <c r="A169">
        <v>166</v>
      </c>
      <c r="B169" s="2">
        <v>44327</v>
      </c>
      <c r="C169">
        <v>114.2</v>
      </c>
      <c r="D169">
        <v>114.86</v>
      </c>
      <c r="E169">
        <v>111.64</v>
      </c>
      <c r="F169">
        <v>113.26</v>
      </c>
      <c r="G169" s="1">
        <v>2977716</v>
      </c>
      <c r="H169" s="1">
        <v>336223751</v>
      </c>
      <c r="I169" s="5"/>
      <c r="J169">
        <f t="shared" si="4"/>
        <v>-2.0449895552618079E-2</v>
      </c>
      <c r="K169">
        <f t="shared" si="5"/>
        <v>-1.5878399046835985</v>
      </c>
      <c r="O169" s="5"/>
      <c r="P169" s="5"/>
      <c r="Q169" s="5"/>
      <c r="R169" s="5"/>
      <c r="S169" s="5"/>
    </row>
    <row r="170" spans="1:19" x14ac:dyDescent="0.3">
      <c r="A170">
        <v>167</v>
      </c>
      <c r="B170" s="2">
        <v>44326</v>
      </c>
      <c r="C170">
        <v>116.16</v>
      </c>
      <c r="D170">
        <v>116.42</v>
      </c>
      <c r="E170">
        <v>114.66</v>
      </c>
      <c r="F170">
        <v>115.6</v>
      </c>
      <c r="G170" s="1">
        <v>1687179</v>
      </c>
      <c r="H170" s="1">
        <v>195006523</v>
      </c>
      <c r="I170" s="5"/>
      <c r="J170">
        <f t="shared" si="4"/>
        <v>-1.5110177596449195E-2</v>
      </c>
      <c r="K170">
        <f t="shared" si="5"/>
        <v>-1.186412939286102</v>
      </c>
      <c r="O170" s="5"/>
      <c r="P170" s="5"/>
      <c r="Q170" s="5"/>
      <c r="R170" s="5"/>
      <c r="S170" s="5"/>
    </row>
    <row r="171" spans="1:19" x14ac:dyDescent="0.3">
      <c r="A171">
        <v>168</v>
      </c>
      <c r="B171" s="2">
        <v>44323</v>
      </c>
      <c r="C171">
        <v>117.06</v>
      </c>
      <c r="D171">
        <v>117.64</v>
      </c>
      <c r="E171">
        <v>116.32</v>
      </c>
      <c r="F171">
        <v>117.36</v>
      </c>
      <c r="G171" s="1">
        <v>1663545</v>
      </c>
      <c r="H171" s="1">
        <v>194808192</v>
      </c>
      <c r="I171" s="5"/>
      <c r="J171">
        <f t="shared" si="4"/>
        <v>8.0417919911367885E-3</v>
      </c>
      <c r="K171">
        <f t="shared" si="5"/>
        <v>0.55409563641175308</v>
      </c>
      <c r="O171" s="5"/>
      <c r="P171" s="5"/>
      <c r="Q171" s="5"/>
      <c r="R171" s="5"/>
      <c r="S171" s="5"/>
    </row>
    <row r="172" spans="1:19" x14ac:dyDescent="0.3">
      <c r="A172">
        <v>169</v>
      </c>
      <c r="B172" s="2">
        <v>44322</v>
      </c>
      <c r="C172">
        <v>114.98</v>
      </c>
      <c r="D172">
        <v>116.7</v>
      </c>
      <c r="E172">
        <v>114.8</v>
      </c>
      <c r="F172">
        <v>116.42</v>
      </c>
      <c r="G172" s="1">
        <v>2024213</v>
      </c>
      <c r="H172" s="1">
        <v>235162474</v>
      </c>
      <c r="I172" s="5"/>
      <c r="J172">
        <f t="shared" si="4"/>
        <v>4.9944132061832567E-3</v>
      </c>
      <c r="K172">
        <f t="shared" si="5"/>
        <v>0.32500113589654356</v>
      </c>
      <c r="O172" s="5"/>
      <c r="P172" s="5"/>
      <c r="Q172" s="5"/>
      <c r="R172" s="5"/>
      <c r="S172" s="5"/>
    </row>
    <row r="173" spans="1:19" x14ac:dyDescent="0.3">
      <c r="A173">
        <v>170</v>
      </c>
      <c r="B173" s="2">
        <v>44321</v>
      </c>
      <c r="C173">
        <v>114.36</v>
      </c>
      <c r="D173">
        <v>116.1</v>
      </c>
      <c r="E173">
        <v>114.12</v>
      </c>
      <c r="F173">
        <v>115.84</v>
      </c>
      <c r="G173" s="1">
        <v>2083805</v>
      </c>
      <c r="H173" s="1">
        <v>240595133</v>
      </c>
      <c r="I173" s="5"/>
      <c r="J173">
        <f t="shared" si="4"/>
        <v>2.7125645983977355E-2</v>
      </c>
      <c r="K173">
        <f t="shared" si="5"/>
        <v>1.9887732091446952</v>
      </c>
      <c r="O173" s="5"/>
      <c r="P173" s="5"/>
      <c r="Q173" s="5"/>
      <c r="R173" s="5"/>
      <c r="S173" s="5"/>
    </row>
    <row r="174" spans="1:19" x14ac:dyDescent="0.3">
      <c r="A174">
        <v>171</v>
      </c>
      <c r="B174" s="2">
        <v>44320</v>
      </c>
      <c r="C174">
        <v>116.86</v>
      </c>
      <c r="D174">
        <v>117.08</v>
      </c>
      <c r="E174">
        <v>112.68</v>
      </c>
      <c r="F174">
        <v>112.74</v>
      </c>
      <c r="G174" s="1">
        <v>3430206</v>
      </c>
      <c r="H174" s="1">
        <v>391996656</v>
      </c>
      <c r="I174" s="5"/>
      <c r="J174">
        <f t="shared" si="4"/>
        <v>-3.3836503140581106E-2</v>
      </c>
      <c r="K174">
        <f t="shared" si="5"/>
        <v>-2.5942123957240475</v>
      </c>
      <c r="O174" s="5"/>
      <c r="P174" s="5"/>
      <c r="Q174" s="5"/>
      <c r="R174" s="5"/>
      <c r="S174" s="5"/>
    </row>
    <row r="175" spans="1:19" x14ac:dyDescent="0.3">
      <c r="A175">
        <v>172</v>
      </c>
      <c r="B175" s="2">
        <v>44319</v>
      </c>
      <c r="C175">
        <v>116.8</v>
      </c>
      <c r="D175">
        <v>117.8</v>
      </c>
      <c r="E175">
        <v>116.02</v>
      </c>
      <c r="F175">
        <v>116.62</v>
      </c>
      <c r="G175" s="1">
        <v>1435439</v>
      </c>
      <c r="H175" s="1">
        <v>167934684</v>
      </c>
      <c r="I175" s="5"/>
      <c r="J175">
        <f t="shared" si="4"/>
        <v>-1.1997601919040602E-3</v>
      </c>
      <c r="K175">
        <f t="shared" si="5"/>
        <v>-0.1406617044913967</v>
      </c>
      <c r="O175" s="5"/>
      <c r="P175" s="5"/>
      <c r="Q175" s="5"/>
      <c r="R175" s="5"/>
      <c r="S175" s="5"/>
    </row>
    <row r="176" spans="1:19" x14ac:dyDescent="0.3">
      <c r="A176">
        <v>173</v>
      </c>
      <c r="B176" s="2">
        <v>44316</v>
      </c>
      <c r="C176">
        <v>118.3</v>
      </c>
      <c r="D176">
        <v>118.52</v>
      </c>
      <c r="E176">
        <v>116.76</v>
      </c>
      <c r="F176">
        <v>116.76</v>
      </c>
      <c r="G176" s="1">
        <v>2305231</v>
      </c>
      <c r="H176" s="1">
        <v>270512589</v>
      </c>
      <c r="I176" s="5"/>
      <c r="J176">
        <f t="shared" si="4"/>
        <v>-1.0903004088824648E-2</v>
      </c>
      <c r="K176">
        <f t="shared" si="5"/>
        <v>-0.8701279017748349</v>
      </c>
      <c r="O176" s="5"/>
      <c r="P176" s="5"/>
      <c r="Q176" s="5"/>
      <c r="R176" s="5"/>
      <c r="S176" s="5"/>
    </row>
    <row r="177" spans="1:19" x14ac:dyDescent="0.3">
      <c r="A177">
        <v>174</v>
      </c>
      <c r="B177" s="2">
        <v>44315</v>
      </c>
      <c r="C177">
        <v>119.1</v>
      </c>
      <c r="D177">
        <v>119.8</v>
      </c>
      <c r="E177">
        <v>117.52</v>
      </c>
      <c r="F177">
        <v>118.04</v>
      </c>
      <c r="G177" s="1">
        <v>1917209</v>
      </c>
      <c r="H177" s="1">
        <v>227161899</v>
      </c>
      <c r="I177" s="5"/>
      <c r="J177">
        <f t="shared" si="4"/>
        <v>-6.0810998208204068E-3</v>
      </c>
      <c r="K177">
        <f t="shared" si="5"/>
        <v>-0.50762890582955944</v>
      </c>
      <c r="O177" s="5"/>
      <c r="P177" s="5"/>
      <c r="Q177" s="5"/>
      <c r="R177" s="5"/>
      <c r="S177" s="5"/>
    </row>
    <row r="178" spans="1:19" x14ac:dyDescent="0.3">
      <c r="A178">
        <v>175</v>
      </c>
      <c r="B178" s="2">
        <v>44314</v>
      </c>
      <c r="C178">
        <v>117.76</v>
      </c>
      <c r="D178">
        <v>119.36</v>
      </c>
      <c r="E178">
        <v>117.44</v>
      </c>
      <c r="F178">
        <v>118.76</v>
      </c>
      <c r="G178" s="1">
        <v>1660706</v>
      </c>
      <c r="H178" s="1">
        <v>196778507</v>
      </c>
      <c r="I178" s="5"/>
      <c r="J178">
        <f t="shared" si="4"/>
        <v>6.0810998208204892E-3</v>
      </c>
      <c r="K178">
        <f t="shared" si="5"/>
        <v>0.40669558373679682</v>
      </c>
      <c r="O178" s="5"/>
      <c r="P178" s="5"/>
      <c r="Q178" s="5"/>
      <c r="R178" s="5"/>
      <c r="S178" s="5"/>
    </row>
    <row r="179" spans="1:19" x14ac:dyDescent="0.3">
      <c r="A179">
        <v>176</v>
      </c>
      <c r="B179" s="2">
        <v>44313</v>
      </c>
      <c r="C179">
        <v>118.38</v>
      </c>
      <c r="D179">
        <v>119.4</v>
      </c>
      <c r="E179">
        <v>117.92</v>
      </c>
      <c r="F179">
        <v>118.04</v>
      </c>
      <c r="G179" s="1">
        <v>1574816</v>
      </c>
      <c r="H179" s="1">
        <v>186590460</v>
      </c>
      <c r="I179" s="5"/>
      <c r="J179">
        <f t="shared" si="4"/>
        <v>-4.0581726306257691E-3</v>
      </c>
      <c r="K179">
        <f t="shared" si="5"/>
        <v>-0.35555017623265983</v>
      </c>
      <c r="O179" s="5"/>
      <c r="P179" s="5"/>
      <c r="Q179" s="5"/>
      <c r="R179" s="5"/>
      <c r="S179" s="5"/>
    </row>
    <row r="180" spans="1:19" x14ac:dyDescent="0.3">
      <c r="A180">
        <v>177</v>
      </c>
      <c r="B180" s="2">
        <v>44312</v>
      </c>
      <c r="C180">
        <v>119.2</v>
      </c>
      <c r="D180">
        <v>119.98</v>
      </c>
      <c r="E180">
        <v>117.96</v>
      </c>
      <c r="F180">
        <v>118.52</v>
      </c>
      <c r="G180" s="1">
        <v>1524024</v>
      </c>
      <c r="H180" s="1">
        <v>180819680</v>
      </c>
      <c r="I180" s="5"/>
      <c r="J180">
        <f t="shared" si="4"/>
        <v>-7.5649684134819371E-3</v>
      </c>
      <c r="K180">
        <f t="shared" si="5"/>
        <v>-0.61918252553200281</v>
      </c>
      <c r="O180" s="5"/>
      <c r="P180" s="5"/>
      <c r="Q180" s="5"/>
      <c r="R180" s="5"/>
      <c r="S180" s="5"/>
    </row>
    <row r="181" spans="1:19" x14ac:dyDescent="0.3">
      <c r="A181">
        <v>178</v>
      </c>
      <c r="B181" s="2">
        <v>44309</v>
      </c>
      <c r="C181">
        <v>120.1</v>
      </c>
      <c r="D181">
        <v>120.72</v>
      </c>
      <c r="E181">
        <v>117.36</v>
      </c>
      <c r="F181">
        <v>119.42</v>
      </c>
      <c r="G181" s="1">
        <v>2968949</v>
      </c>
      <c r="H181" s="1">
        <v>353558348</v>
      </c>
      <c r="I181" s="5"/>
      <c r="J181">
        <f t="shared" si="4"/>
        <v>-1.0661436984639512E-2</v>
      </c>
      <c r="K181">
        <f t="shared" si="5"/>
        <v>-0.85196747637991865</v>
      </c>
      <c r="O181" s="5"/>
      <c r="P181" s="5"/>
      <c r="Q181" s="5"/>
      <c r="R181" s="5"/>
      <c r="S181" s="5"/>
    </row>
    <row r="182" spans="1:19" x14ac:dyDescent="0.3">
      <c r="A182">
        <v>179</v>
      </c>
      <c r="B182" s="2">
        <v>44308</v>
      </c>
      <c r="C182">
        <v>118</v>
      </c>
      <c r="D182">
        <v>121</v>
      </c>
      <c r="E182">
        <v>117.14</v>
      </c>
      <c r="F182">
        <v>120.7</v>
      </c>
      <c r="G182" s="1">
        <v>3902763</v>
      </c>
      <c r="H182" s="1">
        <v>466193924</v>
      </c>
      <c r="I182" s="5"/>
      <c r="J182">
        <f t="shared" si="4"/>
        <v>3.3701588810975555E-2</v>
      </c>
      <c r="K182">
        <f t="shared" si="5"/>
        <v>2.4831365435638197</v>
      </c>
      <c r="O182" s="5"/>
      <c r="P182" s="5"/>
      <c r="Q182" s="5"/>
      <c r="R182" s="5"/>
      <c r="S182" s="5"/>
    </row>
    <row r="183" spans="1:19" x14ac:dyDescent="0.3">
      <c r="A183">
        <v>180</v>
      </c>
      <c r="B183" s="2">
        <v>44307</v>
      </c>
      <c r="C183">
        <v>115</v>
      </c>
      <c r="D183">
        <v>116.7</v>
      </c>
      <c r="E183">
        <v>114.08</v>
      </c>
      <c r="F183">
        <v>116.7</v>
      </c>
      <c r="G183" s="1">
        <v>2260736</v>
      </c>
      <c r="H183" s="1">
        <v>262096227</v>
      </c>
      <c r="I183" s="5"/>
      <c r="J183">
        <f t="shared" si="4"/>
        <v>1.1722251105243813E-2</v>
      </c>
      <c r="K183">
        <f t="shared" si="5"/>
        <v>0.83078357116281687</v>
      </c>
      <c r="O183" s="5"/>
      <c r="P183" s="5"/>
      <c r="Q183" s="5"/>
      <c r="R183" s="5"/>
      <c r="S183" s="5"/>
    </row>
    <row r="184" spans="1:19" x14ac:dyDescent="0.3">
      <c r="A184">
        <v>181</v>
      </c>
      <c r="B184" s="2">
        <v>44306</v>
      </c>
      <c r="C184">
        <v>115.7</v>
      </c>
      <c r="D184">
        <v>116.16</v>
      </c>
      <c r="E184">
        <v>114.8</v>
      </c>
      <c r="F184">
        <v>115.34</v>
      </c>
      <c r="G184" s="1">
        <v>2062980</v>
      </c>
      <c r="H184" s="1">
        <v>238150643</v>
      </c>
      <c r="I184" s="5"/>
      <c r="J184">
        <f t="shared" si="4"/>
        <v>-6.0506710659367488E-3</v>
      </c>
      <c r="K184">
        <f t="shared" si="5"/>
        <v>-0.50534134629288785</v>
      </c>
      <c r="O184" s="5"/>
      <c r="P184" s="5"/>
      <c r="Q184" s="5"/>
      <c r="R184" s="5"/>
      <c r="S184" s="5"/>
    </row>
    <row r="185" spans="1:19" x14ac:dyDescent="0.3">
      <c r="A185">
        <v>182</v>
      </c>
      <c r="B185" s="2">
        <v>44305</v>
      </c>
      <c r="C185">
        <v>116.22</v>
      </c>
      <c r="D185">
        <v>116.52</v>
      </c>
      <c r="E185">
        <v>115.08</v>
      </c>
      <c r="F185">
        <v>116.04</v>
      </c>
      <c r="G185" s="1">
        <v>1763933</v>
      </c>
      <c r="H185" s="1">
        <v>204531034</v>
      </c>
      <c r="I185" s="5"/>
      <c r="J185">
        <f t="shared" si="4"/>
        <v>-1.5499873937562139E-3</v>
      </c>
      <c r="K185">
        <f t="shared" si="5"/>
        <v>-0.1669909308650003</v>
      </c>
      <c r="O185" s="5"/>
      <c r="P185" s="5"/>
      <c r="Q185" s="5"/>
      <c r="R185" s="5"/>
      <c r="S185" s="5"/>
    </row>
    <row r="186" spans="1:19" x14ac:dyDescent="0.3">
      <c r="A186">
        <v>183</v>
      </c>
      <c r="B186" s="2">
        <v>44302</v>
      </c>
      <c r="C186">
        <v>115.84</v>
      </c>
      <c r="D186">
        <v>116.26</v>
      </c>
      <c r="E186">
        <v>114.88</v>
      </c>
      <c r="F186">
        <v>116.22</v>
      </c>
      <c r="G186" s="1">
        <v>2905150</v>
      </c>
      <c r="H186" s="1">
        <v>336503269</v>
      </c>
      <c r="I186" s="5"/>
      <c r="J186">
        <f t="shared" si="4"/>
        <v>4.6571882365049368E-3</v>
      </c>
      <c r="K186">
        <f t="shared" si="5"/>
        <v>0.29964938560833987</v>
      </c>
      <c r="O186" s="5"/>
      <c r="P186" s="5"/>
      <c r="Q186" s="5"/>
      <c r="R186" s="5"/>
      <c r="S186" s="5"/>
    </row>
    <row r="187" spans="1:19" x14ac:dyDescent="0.3">
      <c r="A187">
        <v>184</v>
      </c>
      <c r="B187" s="2">
        <v>44301</v>
      </c>
      <c r="C187">
        <v>114.4</v>
      </c>
      <c r="D187">
        <v>116.26</v>
      </c>
      <c r="E187">
        <v>113.7</v>
      </c>
      <c r="F187">
        <v>115.68</v>
      </c>
      <c r="G187" s="1">
        <v>2804809</v>
      </c>
      <c r="H187" s="1">
        <v>323835651</v>
      </c>
      <c r="I187" s="5"/>
      <c r="J187">
        <f t="shared" si="4"/>
        <v>1.9906367116802937E-2</v>
      </c>
      <c r="K187">
        <f t="shared" si="5"/>
        <v>1.4460454411621042</v>
      </c>
      <c r="O187" s="5"/>
      <c r="P187" s="5"/>
      <c r="Q187" s="5"/>
      <c r="R187" s="5"/>
      <c r="S187" s="5"/>
    </row>
    <row r="188" spans="1:19" x14ac:dyDescent="0.3">
      <c r="A188">
        <v>185</v>
      </c>
      <c r="B188" s="2">
        <v>44300</v>
      </c>
      <c r="C188">
        <v>115</v>
      </c>
      <c r="D188">
        <v>118</v>
      </c>
      <c r="E188">
        <v>113.3</v>
      </c>
      <c r="F188">
        <v>113.4</v>
      </c>
      <c r="G188" s="1">
        <v>4974419</v>
      </c>
      <c r="H188" s="1">
        <v>574465863</v>
      </c>
      <c r="I188" s="5"/>
      <c r="J188">
        <f t="shared" si="4"/>
        <v>1.0994968007371764E-2</v>
      </c>
      <c r="K188">
        <f t="shared" si="5"/>
        <v>0.77610820265830982</v>
      </c>
      <c r="O188" s="5"/>
      <c r="P188" s="5"/>
      <c r="Q188" s="5"/>
      <c r="R188" s="5"/>
      <c r="S188" s="5"/>
    </row>
    <row r="189" spans="1:19" x14ac:dyDescent="0.3">
      <c r="A189">
        <v>186</v>
      </c>
      <c r="B189" s="2">
        <v>44299</v>
      </c>
      <c r="C189">
        <v>111.06</v>
      </c>
      <c r="D189">
        <v>112.46</v>
      </c>
      <c r="E189">
        <v>110.7</v>
      </c>
      <c r="F189">
        <v>112.16</v>
      </c>
      <c r="G189" s="1">
        <v>1938263</v>
      </c>
      <c r="H189" s="1">
        <v>216716513</v>
      </c>
      <c r="I189" s="5"/>
      <c r="J189">
        <f t="shared" si="4"/>
        <v>8.2363939205158283E-3</v>
      </c>
      <c r="K189">
        <f t="shared" si="5"/>
        <v>0.56872533457415819</v>
      </c>
      <c r="O189" s="5"/>
      <c r="P189" s="5"/>
      <c r="Q189" s="5"/>
      <c r="R189" s="5"/>
      <c r="S189" s="5"/>
    </row>
    <row r="190" spans="1:19" x14ac:dyDescent="0.3">
      <c r="A190">
        <v>187</v>
      </c>
      <c r="B190" s="2">
        <v>44298</v>
      </c>
      <c r="C190">
        <v>112.3</v>
      </c>
      <c r="D190">
        <v>112.36</v>
      </c>
      <c r="E190">
        <v>110.88</v>
      </c>
      <c r="F190">
        <v>111.24</v>
      </c>
      <c r="G190" s="1">
        <v>1718755</v>
      </c>
      <c r="H190" s="1">
        <v>191464278</v>
      </c>
      <c r="I190" s="5"/>
      <c r="J190">
        <f t="shared" si="4"/>
        <v>-9.4838323786333913E-3</v>
      </c>
      <c r="K190">
        <f t="shared" si="5"/>
        <v>-0.76343803581629799</v>
      </c>
      <c r="O190" s="5"/>
      <c r="P190" s="5"/>
      <c r="Q190" s="5"/>
      <c r="R190" s="5"/>
      <c r="S190" s="5"/>
    </row>
    <row r="191" spans="1:19" x14ac:dyDescent="0.3">
      <c r="A191">
        <v>188</v>
      </c>
      <c r="B191" s="2">
        <v>44295</v>
      </c>
      <c r="C191">
        <v>111.54</v>
      </c>
      <c r="D191">
        <v>112.38</v>
      </c>
      <c r="E191">
        <v>110.48</v>
      </c>
      <c r="F191">
        <v>112.3</v>
      </c>
      <c r="G191" s="1">
        <v>2369418</v>
      </c>
      <c r="H191" s="1">
        <v>264781553</v>
      </c>
      <c r="I191" s="5"/>
      <c r="J191">
        <f t="shared" si="4"/>
        <v>1.0743165098813115E-2</v>
      </c>
      <c r="K191">
        <f t="shared" si="5"/>
        <v>0.75717827446909047</v>
      </c>
      <c r="O191" s="5"/>
      <c r="P191" s="5"/>
      <c r="Q191" s="5"/>
      <c r="R191" s="5"/>
      <c r="S191" s="5"/>
    </row>
    <row r="192" spans="1:19" x14ac:dyDescent="0.3">
      <c r="A192">
        <v>189</v>
      </c>
      <c r="B192" s="2">
        <v>44294</v>
      </c>
      <c r="C192">
        <v>109.5</v>
      </c>
      <c r="D192">
        <v>111.98</v>
      </c>
      <c r="E192">
        <v>109.16</v>
      </c>
      <c r="F192">
        <v>111.1</v>
      </c>
      <c r="G192" s="1">
        <v>2867753</v>
      </c>
      <c r="H192" s="1">
        <v>317855161</v>
      </c>
      <c r="I192" s="5"/>
      <c r="J192">
        <f t="shared" si="4"/>
        <v>1.5785504229890168E-2</v>
      </c>
      <c r="K192">
        <f t="shared" si="5"/>
        <v>1.1362490254915985</v>
      </c>
      <c r="O192" s="5"/>
      <c r="P192" s="5"/>
      <c r="Q192" s="5"/>
      <c r="R192" s="5"/>
      <c r="S192" s="5"/>
    </row>
    <row r="193" spans="1:19" x14ac:dyDescent="0.3">
      <c r="A193">
        <v>190</v>
      </c>
      <c r="B193" s="2">
        <v>44293</v>
      </c>
      <c r="C193">
        <v>108.7</v>
      </c>
      <c r="D193">
        <v>109.5</v>
      </c>
      <c r="E193">
        <v>107.88</v>
      </c>
      <c r="F193">
        <v>109.36</v>
      </c>
      <c r="G193" s="1">
        <v>2120500</v>
      </c>
      <c r="H193" s="1">
        <v>231206763</v>
      </c>
      <c r="I193" s="5"/>
      <c r="J193">
        <f t="shared" si="4"/>
        <v>4.2151624767792807E-3</v>
      </c>
      <c r="K193">
        <f t="shared" si="5"/>
        <v>0.26641896767040396</v>
      </c>
      <c r="O193" s="5"/>
      <c r="P193" s="5"/>
      <c r="Q193" s="5"/>
      <c r="R193" s="5"/>
      <c r="S193" s="5"/>
    </row>
    <row r="194" spans="1:19" x14ac:dyDescent="0.3">
      <c r="A194">
        <v>191</v>
      </c>
      <c r="B194" s="2">
        <v>44292</v>
      </c>
      <c r="C194">
        <v>109.58</v>
      </c>
      <c r="D194">
        <v>109.88</v>
      </c>
      <c r="E194">
        <v>108.14</v>
      </c>
      <c r="F194">
        <v>108.9</v>
      </c>
      <c r="G194" s="1">
        <v>3124199</v>
      </c>
      <c r="H194" s="1">
        <v>340450247</v>
      </c>
      <c r="I194" s="5"/>
      <c r="J194">
        <f t="shared" si="4"/>
        <v>1.9659386866874559E-2</v>
      </c>
      <c r="K194">
        <f t="shared" si="5"/>
        <v>1.4274780686799446</v>
      </c>
      <c r="O194" s="5"/>
      <c r="P194" s="5"/>
      <c r="Q194" s="5"/>
      <c r="R194" s="5"/>
      <c r="S194" s="5"/>
    </row>
    <row r="195" spans="1:19" x14ac:dyDescent="0.3">
      <c r="A195">
        <v>192</v>
      </c>
      <c r="B195" s="2">
        <v>44287</v>
      </c>
      <c r="C195">
        <v>104.96</v>
      </c>
      <c r="D195">
        <v>107.14</v>
      </c>
      <c r="E195">
        <v>104.7</v>
      </c>
      <c r="F195">
        <v>106.78</v>
      </c>
      <c r="G195" s="1">
        <v>2751618</v>
      </c>
      <c r="H195" s="1">
        <v>292605682</v>
      </c>
      <c r="I195" s="5"/>
      <c r="J195">
        <f t="shared" si="4"/>
        <v>2.2349415089633954E-2</v>
      </c>
      <c r="K195">
        <f t="shared" si="5"/>
        <v>1.6297078259742213</v>
      </c>
      <c r="O195" s="5"/>
      <c r="P195" s="5"/>
      <c r="Q195" s="5"/>
      <c r="R195" s="5"/>
      <c r="S195" s="5"/>
    </row>
    <row r="196" spans="1:19" x14ac:dyDescent="0.3">
      <c r="A196">
        <v>193</v>
      </c>
      <c r="B196" s="2">
        <v>44286</v>
      </c>
      <c r="C196">
        <v>103.2</v>
      </c>
      <c r="D196">
        <v>104.44</v>
      </c>
      <c r="E196">
        <v>103.12</v>
      </c>
      <c r="F196">
        <v>104.42</v>
      </c>
      <c r="G196" s="1">
        <v>2311988</v>
      </c>
      <c r="H196" s="1">
        <v>240857121</v>
      </c>
      <c r="I196" s="5"/>
      <c r="J196">
        <f t="shared" si="4"/>
        <v>8.2700730990693961E-3</v>
      </c>
      <c r="K196">
        <f t="shared" si="5"/>
        <v>0.57125725303030439</v>
      </c>
      <c r="O196" s="5"/>
      <c r="P196" s="5"/>
      <c r="Q196" s="5"/>
      <c r="R196" s="5"/>
      <c r="S196" s="5"/>
    </row>
    <row r="197" spans="1:19" x14ac:dyDescent="0.3">
      <c r="A197">
        <v>194</v>
      </c>
      <c r="B197" s="2">
        <v>44285</v>
      </c>
      <c r="C197">
        <v>103.9</v>
      </c>
      <c r="D197">
        <v>104.1</v>
      </c>
      <c r="E197">
        <v>103.24</v>
      </c>
      <c r="F197">
        <v>103.56</v>
      </c>
      <c r="G197" s="1">
        <v>2187648</v>
      </c>
      <c r="H197" s="1">
        <v>226603662</v>
      </c>
      <c r="I197" s="5"/>
      <c r="J197">
        <f t="shared" ref="J197:J257" si="6">LN(F197/F198)</f>
        <v>-7.1202071233898261E-3</v>
      </c>
      <c r="K197">
        <f t="shared" ref="K197:K257" si="7">(J197-$M$6)/$M$7</f>
        <v>-0.58574645709664874</v>
      </c>
      <c r="O197" s="5"/>
      <c r="P197" s="5"/>
      <c r="Q197" s="5"/>
      <c r="R197" s="5"/>
      <c r="S197" s="5"/>
    </row>
    <row r="198" spans="1:19" x14ac:dyDescent="0.3">
      <c r="A198">
        <v>195</v>
      </c>
      <c r="B198" s="2">
        <v>44284</v>
      </c>
      <c r="C198">
        <v>103.48</v>
      </c>
      <c r="D198">
        <v>104.34</v>
      </c>
      <c r="E198">
        <v>102.98</v>
      </c>
      <c r="F198">
        <v>104.3</v>
      </c>
      <c r="G198" s="1">
        <v>2363532</v>
      </c>
      <c r="H198" s="1">
        <v>245604754</v>
      </c>
      <c r="I198" s="5"/>
      <c r="J198">
        <f t="shared" si="6"/>
        <v>1.37081015174175E-2</v>
      </c>
      <c r="K198">
        <f t="shared" si="7"/>
        <v>0.98007495906679576</v>
      </c>
      <c r="O198" s="5"/>
      <c r="P198" s="5"/>
      <c r="Q198" s="5"/>
      <c r="R198" s="5"/>
      <c r="S198" s="5"/>
    </row>
    <row r="199" spans="1:19" x14ac:dyDescent="0.3">
      <c r="A199">
        <v>196</v>
      </c>
      <c r="B199" s="2">
        <v>44281</v>
      </c>
      <c r="C199">
        <v>102.78</v>
      </c>
      <c r="D199">
        <v>103.38</v>
      </c>
      <c r="E199">
        <v>102.32</v>
      </c>
      <c r="F199">
        <v>102.88</v>
      </c>
      <c r="G199" s="1">
        <v>1856833</v>
      </c>
      <c r="H199" s="1">
        <v>191057961</v>
      </c>
      <c r="I199" s="5"/>
      <c r="J199">
        <f t="shared" si="6"/>
        <v>4.0907819782530696E-3</v>
      </c>
      <c r="K199">
        <f t="shared" si="7"/>
        <v>0.25706834531771555</v>
      </c>
      <c r="O199" s="5"/>
      <c r="P199" s="5"/>
      <c r="Q199" s="5"/>
      <c r="R199" s="5"/>
      <c r="S199" s="5"/>
    </row>
    <row r="200" spans="1:19" x14ac:dyDescent="0.3">
      <c r="A200">
        <v>197</v>
      </c>
      <c r="B200" s="2">
        <v>44280</v>
      </c>
      <c r="C200">
        <v>102.4</v>
      </c>
      <c r="D200">
        <v>103.14</v>
      </c>
      <c r="E200">
        <v>101.8</v>
      </c>
      <c r="F200">
        <v>102.46</v>
      </c>
      <c r="G200" s="1">
        <v>2657133</v>
      </c>
      <c r="H200" s="1">
        <v>272073998</v>
      </c>
      <c r="I200" s="5"/>
      <c r="J200">
        <f t="shared" si="6"/>
        <v>-3.5074081163023419E-3</v>
      </c>
      <c r="K200">
        <f t="shared" si="7"/>
        <v>-0.3141450440799296</v>
      </c>
      <c r="O200" s="5"/>
      <c r="P200" s="5"/>
      <c r="Q200" s="5"/>
      <c r="R200" s="5"/>
      <c r="S200" s="5"/>
    </row>
    <row r="201" spans="1:19" x14ac:dyDescent="0.3">
      <c r="A201">
        <v>198</v>
      </c>
      <c r="B201" s="2">
        <v>44279</v>
      </c>
      <c r="C201">
        <v>103.24</v>
      </c>
      <c r="D201">
        <v>104.18</v>
      </c>
      <c r="E201">
        <v>102.44</v>
      </c>
      <c r="F201">
        <v>102.82</v>
      </c>
      <c r="G201" s="1">
        <v>2270733</v>
      </c>
      <c r="H201" s="1">
        <v>233837016</v>
      </c>
      <c r="I201" s="5"/>
      <c r="J201">
        <f t="shared" si="6"/>
        <v>-2.3314562727196706E-3</v>
      </c>
      <c r="K201">
        <f t="shared" si="7"/>
        <v>-0.22573985416205733</v>
      </c>
      <c r="O201" s="5"/>
      <c r="P201" s="5"/>
      <c r="Q201" s="5"/>
      <c r="R201" s="5"/>
      <c r="S201" s="5"/>
    </row>
    <row r="202" spans="1:19" x14ac:dyDescent="0.3">
      <c r="A202">
        <v>199</v>
      </c>
      <c r="B202" s="2">
        <v>44278</v>
      </c>
      <c r="C202">
        <v>102</v>
      </c>
      <c r="D202">
        <v>103.7</v>
      </c>
      <c r="E202">
        <v>101.42</v>
      </c>
      <c r="F202">
        <v>103.06</v>
      </c>
      <c r="G202" s="1">
        <v>3066444</v>
      </c>
      <c r="H202" s="1">
        <v>314701256</v>
      </c>
      <c r="I202" s="5"/>
      <c r="J202">
        <f t="shared" si="6"/>
        <v>-4.2602698053455833E-3</v>
      </c>
      <c r="K202">
        <f t="shared" si="7"/>
        <v>-0.37074334864909014</v>
      </c>
      <c r="O202" s="5"/>
      <c r="P202" s="5"/>
      <c r="Q202" s="5"/>
      <c r="R202" s="5"/>
      <c r="S202" s="5"/>
    </row>
    <row r="203" spans="1:19" x14ac:dyDescent="0.3">
      <c r="A203">
        <v>200</v>
      </c>
      <c r="B203" s="2">
        <v>44277</v>
      </c>
      <c r="C203">
        <v>102.98</v>
      </c>
      <c r="D203">
        <v>103.8</v>
      </c>
      <c r="E203">
        <v>101.98</v>
      </c>
      <c r="F203">
        <v>103.5</v>
      </c>
      <c r="G203" s="1">
        <v>2650789</v>
      </c>
      <c r="H203" s="1">
        <v>273313486</v>
      </c>
      <c r="I203" s="5"/>
      <c r="J203">
        <f t="shared" si="6"/>
        <v>-9.6571711995886266E-4</v>
      </c>
      <c r="K203">
        <f t="shared" si="7"/>
        <v>-0.12306691747933585</v>
      </c>
      <c r="O203" s="5"/>
      <c r="P203" s="5"/>
      <c r="Q203" s="5"/>
      <c r="R203" s="5"/>
      <c r="S203" s="5"/>
    </row>
    <row r="204" spans="1:19" x14ac:dyDescent="0.3">
      <c r="A204">
        <v>201</v>
      </c>
      <c r="B204" s="2">
        <v>44274</v>
      </c>
      <c r="C204">
        <v>102.78</v>
      </c>
      <c r="D204">
        <v>103.64</v>
      </c>
      <c r="E204">
        <v>102.5</v>
      </c>
      <c r="F204">
        <v>103.6</v>
      </c>
      <c r="G204" s="1">
        <v>6109000</v>
      </c>
      <c r="H204" s="1">
        <v>631289189</v>
      </c>
      <c r="I204" s="5"/>
      <c r="J204">
        <f t="shared" si="6"/>
        <v>8.1411575836996455E-3</v>
      </c>
      <c r="K204">
        <f t="shared" si="7"/>
        <v>0.56156569917814869</v>
      </c>
      <c r="O204" s="5"/>
      <c r="P204" s="5"/>
      <c r="Q204" s="5"/>
      <c r="R204" s="5"/>
      <c r="S204" s="5"/>
    </row>
    <row r="205" spans="1:19" x14ac:dyDescent="0.3">
      <c r="A205">
        <v>202</v>
      </c>
      <c r="B205" s="2">
        <v>44273</v>
      </c>
      <c r="C205">
        <v>102.9</v>
      </c>
      <c r="D205">
        <v>103.7</v>
      </c>
      <c r="E205">
        <v>102.44</v>
      </c>
      <c r="F205">
        <v>102.76</v>
      </c>
      <c r="G205" s="1">
        <v>3138312</v>
      </c>
      <c r="H205" s="1">
        <v>322835703</v>
      </c>
      <c r="I205" s="5"/>
      <c r="J205">
        <f t="shared" si="6"/>
        <v>-2.3328159879529376E-3</v>
      </c>
      <c r="K205">
        <f t="shared" si="7"/>
        <v>-0.22584207423517269</v>
      </c>
      <c r="O205" s="5"/>
      <c r="P205" s="5"/>
      <c r="Q205" s="5"/>
      <c r="R205" s="5"/>
      <c r="S205" s="5"/>
    </row>
    <row r="206" spans="1:19" x14ac:dyDescent="0.3">
      <c r="A206">
        <v>203</v>
      </c>
      <c r="B206" s="2">
        <v>44272</v>
      </c>
      <c r="C206">
        <v>103.12</v>
      </c>
      <c r="D206">
        <v>103.5</v>
      </c>
      <c r="E206">
        <v>102.26</v>
      </c>
      <c r="F206">
        <v>103</v>
      </c>
      <c r="G206" s="1">
        <v>2448739</v>
      </c>
      <c r="H206" s="1">
        <v>251840845</v>
      </c>
      <c r="I206" s="5"/>
      <c r="J206">
        <f t="shared" si="6"/>
        <v>-1.9415590780336937E-4</v>
      </c>
      <c r="K206">
        <f t="shared" si="7"/>
        <v>-6.5062828395159963E-2</v>
      </c>
      <c r="O206" s="5"/>
      <c r="P206" s="5"/>
      <c r="Q206" s="5"/>
      <c r="R206" s="5"/>
      <c r="S206" s="5"/>
    </row>
    <row r="207" spans="1:19" x14ac:dyDescent="0.3">
      <c r="A207">
        <v>204</v>
      </c>
      <c r="B207" s="2">
        <v>44271</v>
      </c>
      <c r="C207">
        <v>103.2</v>
      </c>
      <c r="D207">
        <v>103.56</v>
      </c>
      <c r="E207">
        <v>102.52</v>
      </c>
      <c r="F207">
        <v>103.02</v>
      </c>
      <c r="G207" s="1">
        <v>2245723</v>
      </c>
      <c r="H207" s="1">
        <v>231268236</v>
      </c>
      <c r="I207" s="5"/>
      <c r="J207">
        <f t="shared" si="6"/>
        <v>3.5005870052821201E-3</v>
      </c>
      <c r="K207">
        <f t="shared" si="7"/>
        <v>0.21269892750626054</v>
      </c>
      <c r="O207" s="5"/>
      <c r="P207" s="5"/>
      <c r="Q207" s="5"/>
      <c r="R207" s="5"/>
      <c r="S207" s="5"/>
    </row>
    <row r="208" spans="1:19" x14ac:dyDescent="0.3">
      <c r="A208">
        <v>205</v>
      </c>
      <c r="B208" s="2">
        <v>44270</v>
      </c>
      <c r="C208">
        <v>103.22</v>
      </c>
      <c r="D208">
        <v>103.42</v>
      </c>
      <c r="E208">
        <v>102.44</v>
      </c>
      <c r="F208">
        <v>102.66</v>
      </c>
      <c r="G208" s="1">
        <v>2270453</v>
      </c>
      <c r="H208" s="1">
        <v>233516370</v>
      </c>
      <c r="I208" s="5"/>
      <c r="J208">
        <f t="shared" si="6"/>
        <v>-3.6947052238864818E-3</v>
      </c>
      <c r="K208">
        <f t="shared" si="7"/>
        <v>-0.32822558356579673</v>
      </c>
      <c r="O208" s="5"/>
      <c r="P208" s="5"/>
      <c r="Q208" s="5"/>
      <c r="R208" s="5"/>
      <c r="S208" s="5"/>
    </row>
    <row r="209" spans="1:19" x14ac:dyDescent="0.3">
      <c r="A209">
        <v>206</v>
      </c>
      <c r="B209" s="2">
        <v>44267</v>
      </c>
      <c r="C209">
        <v>105.98</v>
      </c>
      <c r="D209">
        <v>105.98</v>
      </c>
      <c r="E209">
        <v>103.04</v>
      </c>
      <c r="F209">
        <v>103.04</v>
      </c>
      <c r="G209" s="1">
        <v>3164384</v>
      </c>
      <c r="H209" s="1">
        <v>328711089</v>
      </c>
      <c r="I209" s="5"/>
      <c r="J209">
        <f t="shared" si="6"/>
        <v>-2.7000204073798002E-2</v>
      </c>
      <c r="K209">
        <f t="shared" si="7"/>
        <v>-2.0802761145468622</v>
      </c>
      <c r="O209" s="5"/>
      <c r="P209" s="5"/>
      <c r="Q209" s="5"/>
      <c r="R209" s="5"/>
      <c r="S209" s="5"/>
    </row>
    <row r="210" spans="1:19" x14ac:dyDescent="0.3">
      <c r="A210">
        <v>207</v>
      </c>
      <c r="B210" s="2">
        <v>44266</v>
      </c>
      <c r="C210">
        <v>103.84</v>
      </c>
      <c r="D210">
        <v>106.52</v>
      </c>
      <c r="E210">
        <v>103.84</v>
      </c>
      <c r="F210">
        <v>105.86</v>
      </c>
      <c r="G210" s="1">
        <v>3000133</v>
      </c>
      <c r="H210" s="1">
        <v>317406666</v>
      </c>
      <c r="I210" s="5"/>
      <c r="J210">
        <f t="shared" si="6"/>
        <v>3.7792895385596056E-4</v>
      </c>
      <c r="K210">
        <f t="shared" si="7"/>
        <v>-2.2054884557894117E-2</v>
      </c>
      <c r="O210" s="5"/>
      <c r="P210" s="5"/>
      <c r="Q210" s="5"/>
      <c r="R210" s="5"/>
      <c r="S210" s="5"/>
    </row>
    <row r="211" spans="1:19" x14ac:dyDescent="0.3">
      <c r="A211">
        <v>208</v>
      </c>
      <c r="B211" s="2">
        <v>44265</v>
      </c>
      <c r="C211">
        <v>105.94</v>
      </c>
      <c r="D211">
        <v>106.52</v>
      </c>
      <c r="E211">
        <v>105.08</v>
      </c>
      <c r="F211">
        <v>105.82</v>
      </c>
      <c r="G211" s="1">
        <v>2454844</v>
      </c>
      <c r="H211" s="1">
        <v>259699466</v>
      </c>
      <c r="I211" s="5"/>
      <c r="J211">
        <f t="shared" si="6"/>
        <v>-1.6995566360815107E-3</v>
      </c>
      <c r="K211">
        <f t="shared" si="7"/>
        <v>-0.17823518150825429</v>
      </c>
      <c r="O211" s="5"/>
      <c r="P211" s="5"/>
      <c r="Q211" s="5"/>
      <c r="R211" s="5"/>
      <c r="S211" s="5"/>
    </row>
    <row r="212" spans="1:19" x14ac:dyDescent="0.3">
      <c r="A212">
        <v>209</v>
      </c>
      <c r="B212" s="2">
        <v>44264</v>
      </c>
      <c r="C212">
        <v>104.84</v>
      </c>
      <c r="D212">
        <v>107.38</v>
      </c>
      <c r="E212">
        <v>104.02</v>
      </c>
      <c r="F212">
        <v>106</v>
      </c>
      <c r="G212" s="1">
        <v>3782972</v>
      </c>
      <c r="H212" s="1">
        <v>400809385</v>
      </c>
      <c r="I212" s="5"/>
      <c r="J212">
        <f t="shared" si="6"/>
        <v>1.2722093168005504E-2</v>
      </c>
      <c r="K212">
        <f t="shared" si="7"/>
        <v>0.90594925752037259</v>
      </c>
      <c r="O212" s="5"/>
      <c r="P212" s="5"/>
      <c r="Q212" s="5"/>
      <c r="R212" s="5"/>
      <c r="S212" s="5"/>
    </row>
    <row r="213" spans="1:19" x14ac:dyDescent="0.3">
      <c r="A213">
        <v>210</v>
      </c>
      <c r="B213" s="2">
        <v>44263</v>
      </c>
      <c r="C213">
        <v>102.5</v>
      </c>
      <c r="D213">
        <v>105.14</v>
      </c>
      <c r="E213">
        <v>101.72</v>
      </c>
      <c r="F213">
        <v>104.66</v>
      </c>
      <c r="G213" s="1">
        <v>3353179</v>
      </c>
      <c r="H213" s="1">
        <v>348323477</v>
      </c>
      <c r="I213" s="5"/>
      <c r="J213">
        <f t="shared" si="6"/>
        <v>2.7903379783375138E-2</v>
      </c>
      <c r="K213">
        <f t="shared" si="7"/>
        <v>2.047241338274743</v>
      </c>
      <c r="O213" s="5"/>
      <c r="P213" s="5"/>
      <c r="Q213" s="5"/>
      <c r="R213" s="5"/>
      <c r="S213" s="5"/>
    </row>
    <row r="214" spans="1:19" x14ac:dyDescent="0.3">
      <c r="A214">
        <v>211</v>
      </c>
      <c r="B214" s="2">
        <v>44260</v>
      </c>
      <c r="C214">
        <v>101.9</v>
      </c>
      <c r="D214">
        <v>102.84</v>
      </c>
      <c r="E214">
        <v>101.12</v>
      </c>
      <c r="F214">
        <v>101.78</v>
      </c>
      <c r="G214" s="1">
        <v>2686348</v>
      </c>
      <c r="H214" s="1">
        <v>273788996</v>
      </c>
      <c r="I214" s="5"/>
      <c r="J214">
        <f t="shared" si="6"/>
        <v>-8.8037348422531064E-3</v>
      </c>
      <c r="K214">
        <f t="shared" si="7"/>
        <v>-0.71230996267751956</v>
      </c>
      <c r="O214" s="5"/>
      <c r="P214" s="5"/>
      <c r="Q214" s="5"/>
      <c r="R214" s="5"/>
      <c r="S214" s="5"/>
    </row>
    <row r="215" spans="1:19" x14ac:dyDescent="0.3">
      <c r="A215">
        <v>212</v>
      </c>
      <c r="B215" s="2">
        <v>44259</v>
      </c>
      <c r="C215">
        <v>102</v>
      </c>
      <c r="D215">
        <v>103.66</v>
      </c>
      <c r="E215">
        <v>101.64</v>
      </c>
      <c r="F215">
        <v>102.68</v>
      </c>
      <c r="G215" s="1">
        <v>2374159</v>
      </c>
      <c r="H215" s="1">
        <v>243750500</v>
      </c>
      <c r="I215" s="5"/>
      <c r="J215">
        <f t="shared" si="6"/>
        <v>-4.0820350199744851E-3</v>
      </c>
      <c r="K215">
        <f t="shared" si="7"/>
        <v>-0.35734409243235765</v>
      </c>
      <c r="O215" s="5"/>
      <c r="P215" s="5"/>
      <c r="Q215" s="5"/>
      <c r="R215" s="5"/>
      <c r="S215" s="5"/>
    </row>
    <row r="216" spans="1:19" x14ac:dyDescent="0.3">
      <c r="A216">
        <v>213</v>
      </c>
      <c r="B216" s="2">
        <v>44258</v>
      </c>
      <c r="C216">
        <v>103.88</v>
      </c>
      <c r="D216">
        <v>104.56</v>
      </c>
      <c r="E216">
        <v>102.12</v>
      </c>
      <c r="F216">
        <v>103.1</v>
      </c>
      <c r="G216" s="1">
        <v>2863412</v>
      </c>
      <c r="H216" s="1">
        <v>295146453</v>
      </c>
      <c r="I216" s="5"/>
      <c r="J216">
        <f t="shared" si="6"/>
        <v>-3.8722216825095622E-3</v>
      </c>
      <c r="K216">
        <f t="shared" si="7"/>
        <v>-0.34157083773055053</v>
      </c>
      <c r="O216" s="5"/>
      <c r="P216" s="5"/>
      <c r="Q216" s="5"/>
      <c r="R216" s="5"/>
      <c r="S216" s="5"/>
    </row>
    <row r="217" spans="1:19" x14ac:dyDescent="0.3">
      <c r="A217">
        <v>214</v>
      </c>
      <c r="B217" s="2">
        <v>44257</v>
      </c>
      <c r="C217">
        <v>103.34</v>
      </c>
      <c r="D217">
        <v>104.78</v>
      </c>
      <c r="E217">
        <v>102.88</v>
      </c>
      <c r="F217">
        <v>103.5</v>
      </c>
      <c r="G217" s="1">
        <v>2283786</v>
      </c>
      <c r="H217" s="1">
        <v>237151978</v>
      </c>
      <c r="I217" s="5"/>
      <c r="J217">
        <f t="shared" si="6"/>
        <v>1.3535726711320052E-3</v>
      </c>
      <c r="K217">
        <f t="shared" si="7"/>
        <v>5.1291629237425224E-2</v>
      </c>
      <c r="O217" s="5"/>
      <c r="P217" s="5"/>
      <c r="Q217" s="5"/>
      <c r="R217" s="5"/>
      <c r="S217" s="5"/>
    </row>
    <row r="218" spans="1:19" x14ac:dyDescent="0.3">
      <c r="A218">
        <v>215</v>
      </c>
      <c r="B218" s="2">
        <v>44256</v>
      </c>
      <c r="C218">
        <v>103.32</v>
      </c>
      <c r="D218">
        <v>104.18</v>
      </c>
      <c r="E218">
        <v>102.24</v>
      </c>
      <c r="F218">
        <v>103.36</v>
      </c>
      <c r="G218" s="1">
        <v>2424029</v>
      </c>
      <c r="H218" s="1">
        <v>250161075</v>
      </c>
      <c r="I218" s="5"/>
      <c r="J218">
        <f t="shared" si="6"/>
        <v>1.2657164398466366E-2</v>
      </c>
      <c r="K218">
        <f t="shared" si="7"/>
        <v>0.90106807107250453</v>
      </c>
      <c r="O218" s="5"/>
      <c r="P218" s="5"/>
      <c r="Q218" s="5"/>
      <c r="R218" s="5"/>
      <c r="S218" s="5"/>
    </row>
    <row r="219" spans="1:19" x14ac:dyDescent="0.3">
      <c r="A219">
        <v>216</v>
      </c>
      <c r="B219" s="2">
        <v>44253</v>
      </c>
      <c r="C219">
        <v>101</v>
      </c>
      <c r="D219">
        <v>103.32</v>
      </c>
      <c r="E219">
        <v>100.54</v>
      </c>
      <c r="F219">
        <v>102.06</v>
      </c>
      <c r="G219" s="1">
        <v>3570702</v>
      </c>
      <c r="H219" s="1">
        <v>364901364</v>
      </c>
      <c r="I219" s="5"/>
      <c r="J219">
        <f t="shared" si="6"/>
        <v>-6.4459643058256428E-3</v>
      </c>
      <c r="K219">
        <f t="shared" si="7"/>
        <v>-0.53505852743115778</v>
      </c>
      <c r="O219" s="5"/>
      <c r="P219" s="5"/>
      <c r="Q219" s="5"/>
      <c r="R219" s="5"/>
      <c r="S219" s="5"/>
    </row>
    <row r="220" spans="1:19" x14ac:dyDescent="0.3">
      <c r="A220">
        <v>217</v>
      </c>
      <c r="B220" s="2">
        <v>44252</v>
      </c>
      <c r="C220">
        <v>104.7</v>
      </c>
      <c r="D220">
        <v>104.84</v>
      </c>
      <c r="E220">
        <v>102.18</v>
      </c>
      <c r="F220">
        <v>102.72</v>
      </c>
      <c r="G220" s="1">
        <v>2288703</v>
      </c>
      <c r="H220" s="1">
        <v>235636711</v>
      </c>
      <c r="I220" s="5"/>
      <c r="J220">
        <f t="shared" si="6"/>
        <v>-4.8557927789300102E-3</v>
      </c>
      <c r="K220">
        <f t="shared" si="7"/>
        <v>-0.41551331254471296</v>
      </c>
      <c r="O220" s="5"/>
      <c r="P220" s="5"/>
      <c r="Q220" s="5"/>
      <c r="R220" s="5"/>
      <c r="S220" s="5"/>
    </row>
    <row r="221" spans="1:19" x14ac:dyDescent="0.3">
      <c r="A221">
        <v>218</v>
      </c>
      <c r="B221" s="2">
        <v>44251</v>
      </c>
      <c r="C221">
        <v>102.34</v>
      </c>
      <c r="D221">
        <v>103.6</v>
      </c>
      <c r="E221">
        <v>102.18</v>
      </c>
      <c r="F221">
        <v>103.22</v>
      </c>
      <c r="G221" s="1">
        <v>1945024</v>
      </c>
      <c r="H221" s="1">
        <v>200364893</v>
      </c>
      <c r="I221" s="5"/>
      <c r="J221">
        <f t="shared" si="6"/>
        <v>3.1049898805771839E-3</v>
      </c>
      <c r="K221">
        <f t="shared" si="7"/>
        <v>0.1829589010490926</v>
      </c>
      <c r="O221" s="5"/>
      <c r="P221" s="5"/>
      <c r="Q221" s="5"/>
      <c r="R221" s="5"/>
      <c r="S221" s="5"/>
    </row>
    <row r="222" spans="1:19" x14ac:dyDescent="0.3">
      <c r="A222">
        <v>219</v>
      </c>
      <c r="B222" s="2">
        <v>44250</v>
      </c>
      <c r="C222">
        <v>103.78</v>
      </c>
      <c r="D222">
        <v>103.86</v>
      </c>
      <c r="E222">
        <v>100.46</v>
      </c>
      <c r="F222">
        <v>102.9</v>
      </c>
      <c r="G222" s="1">
        <v>3507205</v>
      </c>
      <c r="H222" s="1">
        <v>358666508</v>
      </c>
      <c r="I222" s="5"/>
      <c r="J222">
        <f t="shared" si="6"/>
        <v>-9.6712552651777497E-3</v>
      </c>
      <c r="K222">
        <f t="shared" si="7"/>
        <v>-0.77752803105745505</v>
      </c>
      <c r="O222" s="5"/>
      <c r="P222" s="5"/>
      <c r="Q222" s="5"/>
      <c r="R222" s="5"/>
      <c r="S222" s="5"/>
    </row>
    <row r="223" spans="1:19" x14ac:dyDescent="0.3">
      <c r="A223">
        <v>220</v>
      </c>
      <c r="B223" s="2">
        <v>44249</v>
      </c>
      <c r="C223">
        <v>104</v>
      </c>
      <c r="D223">
        <v>104.5</v>
      </c>
      <c r="E223">
        <v>102.92</v>
      </c>
      <c r="F223">
        <v>103.9</v>
      </c>
      <c r="G223" s="1">
        <v>2407163</v>
      </c>
      <c r="H223" s="1">
        <v>249722727</v>
      </c>
      <c r="I223" s="5"/>
      <c r="J223">
        <f t="shared" si="6"/>
        <v>-9.9598601533839436E-3</v>
      </c>
      <c r="K223">
        <f t="shared" si="7"/>
        <v>-0.79922464226847467</v>
      </c>
      <c r="O223" s="5"/>
      <c r="P223" s="5"/>
      <c r="Q223" s="5"/>
      <c r="R223" s="5"/>
      <c r="S223" s="5"/>
    </row>
    <row r="224" spans="1:19" x14ac:dyDescent="0.3">
      <c r="A224">
        <v>221</v>
      </c>
      <c r="B224" s="2">
        <v>44246</v>
      </c>
      <c r="C224">
        <v>106.28</v>
      </c>
      <c r="D224">
        <v>106.46</v>
      </c>
      <c r="E224">
        <v>104.76</v>
      </c>
      <c r="F224">
        <v>104.94</v>
      </c>
      <c r="G224" s="1">
        <v>3084644</v>
      </c>
      <c r="H224" s="1">
        <v>325342645</v>
      </c>
      <c r="I224" s="5"/>
      <c r="J224">
        <f t="shared" si="6"/>
        <v>-1.2311927469558033E-2</v>
      </c>
      <c r="K224">
        <f t="shared" si="7"/>
        <v>-0.97604732333379196</v>
      </c>
      <c r="O224" s="5"/>
      <c r="P224" s="5"/>
      <c r="Q224" s="5"/>
      <c r="R224" s="5"/>
      <c r="S224" s="5"/>
    </row>
    <row r="225" spans="1:19" x14ac:dyDescent="0.3">
      <c r="A225">
        <v>222</v>
      </c>
      <c r="B225" s="2">
        <v>44245</v>
      </c>
      <c r="C225">
        <v>104.16</v>
      </c>
      <c r="D225">
        <v>106.24</v>
      </c>
      <c r="E225">
        <v>104.12</v>
      </c>
      <c r="F225">
        <v>106.24</v>
      </c>
      <c r="G225" s="1">
        <v>3010056</v>
      </c>
      <c r="H225" s="1">
        <v>317208409</v>
      </c>
      <c r="I225" s="5"/>
      <c r="J225">
        <f t="shared" si="6"/>
        <v>1.7279457745717281E-2</v>
      </c>
      <c r="K225">
        <f t="shared" si="7"/>
        <v>1.2485608051073289</v>
      </c>
      <c r="O225" s="5"/>
      <c r="P225" s="5"/>
      <c r="Q225" s="5"/>
      <c r="R225" s="5"/>
      <c r="S225" s="5"/>
    </row>
    <row r="226" spans="1:19" x14ac:dyDescent="0.3">
      <c r="A226">
        <v>223</v>
      </c>
      <c r="B226" s="2">
        <v>44244</v>
      </c>
      <c r="C226">
        <v>107.6</v>
      </c>
      <c r="D226">
        <v>107.64</v>
      </c>
      <c r="E226">
        <v>104.22</v>
      </c>
      <c r="F226">
        <v>104.42</v>
      </c>
      <c r="G226" s="1">
        <v>3723507</v>
      </c>
      <c r="H226" s="1">
        <v>392153739</v>
      </c>
      <c r="I226" s="5"/>
      <c r="J226">
        <f t="shared" si="6"/>
        <v>-3.6853202247346568E-2</v>
      </c>
      <c r="K226">
        <f t="shared" si="7"/>
        <v>-2.8210004729008893</v>
      </c>
      <c r="O226" s="5"/>
      <c r="P226" s="5"/>
      <c r="Q226" s="5"/>
      <c r="R226" s="5"/>
      <c r="S226" s="5"/>
    </row>
    <row r="227" spans="1:19" x14ac:dyDescent="0.3">
      <c r="A227">
        <v>224</v>
      </c>
      <c r="B227" s="2">
        <v>44243</v>
      </c>
      <c r="C227">
        <v>109</v>
      </c>
      <c r="D227">
        <v>109</v>
      </c>
      <c r="E227">
        <v>107.9</v>
      </c>
      <c r="F227">
        <v>108.34</v>
      </c>
      <c r="G227" s="1">
        <v>1671300</v>
      </c>
      <c r="H227" s="1">
        <v>181124626</v>
      </c>
      <c r="I227" s="5"/>
      <c r="J227">
        <f t="shared" si="6"/>
        <v>-4.6044836852926962E-3</v>
      </c>
      <c r="K227">
        <f t="shared" si="7"/>
        <v>-0.39662050815622002</v>
      </c>
      <c r="O227" s="5"/>
      <c r="P227" s="5"/>
      <c r="Q227" s="5"/>
      <c r="R227" s="5"/>
      <c r="S227" s="5"/>
    </row>
    <row r="228" spans="1:19" x14ac:dyDescent="0.3">
      <c r="A228">
        <v>225</v>
      </c>
      <c r="B228" s="2">
        <v>44242</v>
      </c>
      <c r="C228">
        <v>109.06</v>
      </c>
      <c r="D228">
        <v>109.18</v>
      </c>
      <c r="E228">
        <v>108.28</v>
      </c>
      <c r="F228">
        <v>108.84</v>
      </c>
      <c r="G228" s="1">
        <v>1397921</v>
      </c>
      <c r="H228" s="1">
        <v>152099298</v>
      </c>
      <c r="I228" s="5"/>
      <c r="J228">
        <f t="shared" si="6"/>
        <v>2.5758983884318172E-3</v>
      </c>
      <c r="K228">
        <f t="shared" si="7"/>
        <v>0.14318309381489672</v>
      </c>
      <c r="O228" s="5"/>
      <c r="P228" s="5"/>
      <c r="Q228" s="5"/>
      <c r="R228" s="5"/>
      <c r="S228" s="5"/>
    </row>
    <row r="229" spans="1:19" x14ac:dyDescent="0.3">
      <c r="A229">
        <v>226</v>
      </c>
      <c r="B229" s="2">
        <v>44239</v>
      </c>
      <c r="C229">
        <v>108.54</v>
      </c>
      <c r="D229">
        <v>108.8</v>
      </c>
      <c r="E229">
        <v>107.78</v>
      </c>
      <c r="F229">
        <v>108.56</v>
      </c>
      <c r="G229" s="1">
        <v>1944941</v>
      </c>
      <c r="H229" s="1">
        <v>210616121</v>
      </c>
      <c r="I229" s="5"/>
      <c r="J229">
        <f t="shared" si="6"/>
        <v>-8.6215337299417431E-3</v>
      </c>
      <c r="K229">
        <f t="shared" si="7"/>
        <v>-0.69861252768047044</v>
      </c>
      <c r="O229" s="5"/>
      <c r="P229" s="5"/>
      <c r="Q229" s="5"/>
      <c r="R229" s="5"/>
      <c r="S229" s="5"/>
    </row>
    <row r="230" spans="1:19" x14ac:dyDescent="0.3">
      <c r="A230">
        <v>227</v>
      </c>
      <c r="B230" s="2">
        <v>44238</v>
      </c>
      <c r="C230">
        <v>107.4</v>
      </c>
      <c r="D230">
        <v>109.5</v>
      </c>
      <c r="E230">
        <v>107.1</v>
      </c>
      <c r="F230">
        <v>109.5</v>
      </c>
      <c r="G230" s="1">
        <v>2086083</v>
      </c>
      <c r="H230" s="1">
        <v>227154248</v>
      </c>
      <c r="I230" s="5"/>
      <c r="J230">
        <f t="shared" si="6"/>
        <v>2.0482310283132514E-2</v>
      </c>
      <c r="K230">
        <f t="shared" si="7"/>
        <v>1.4893434429290342</v>
      </c>
      <c r="O230" s="5"/>
      <c r="P230" s="5"/>
      <c r="Q230" s="5"/>
      <c r="R230" s="5"/>
      <c r="S230" s="5"/>
    </row>
    <row r="231" spans="1:19" x14ac:dyDescent="0.3">
      <c r="A231">
        <v>228</v>
      </c>
      <c r="B231" s="2">
        <v>44237</v>
      </c>
      <c r="C231">
        <v>108.68</v>
      </c>
      <c r="D231">
        <v>108.68</v>
      </c>
      <c r="E231">
        <v>106.42</v>
      </c>
      <c r="F231">
        <v>107.28</v>
      </c>
      <c r="G231" s="1">
        <v>2256363</v>
      </c>
      <c r="H231" s="1">
        <v>242710514</v>
      </c>
      <c r="I231" s="5"/>
      <c r="J231">
        <f t="shared" si="6"/>
        <v>-1.4804119369787481E-2</v>
      </c>
      <c r="K231">
        <f t="shared" si="7"/>
        <v>-1.1634042286814881</v>
      </c>
      <c r="O231" s="5"/>
      <c r="P231" s="5"/>
      <c r="Q231" s="5"/>
      <c r="R231" s="5"/>
      <c r="S231" s="5"/>
    </row>
    <row r="232" spans="1:19" x14ac:dyDescent="0.3">
      <c r="A232">
        <v>229</v>
      </c>
      <c r="B232" s="2">
        <v>44236</v>
      </c>
      <c r="C232">
        <v>108.96</v>
      </c>
      <c r="D232">
        <v>109.22</v>
      </c>
      <c r="E232">
        <v>107.82</v>
      </c>
      <c r="F232">
        <v>108.88</v>
      </c>
      <c r="G232" s="1">
        <v>1636590</v>
      </c>
      <c r="H232" s="1">
        <v>177808855</v>
      </c>
      <c r="I232" s="5"/>
      <c r="J232">
        <f t="shared" si="6"/>
        <v>-7.3448405799160976E-4</v>
      </c>
      <c r="K232">
        <f t="shared" si="7"/>
        <v>-0.10568338016013183</v>
      </c>
      <c r="O232" s="5"/>
      <c r="P232" s="5"/>
      <c r="Q232" s="5"/>
      <c r="R232" s="5"/>
      <c r="S232" s="5"/>
    </row>
    <row r="233" spans="1:19" x14ac:dyDescent="0.3">
      <c r="A233">
        <v>230</v>
      </c>
      <c r="B233" s="2">
        <v>44235</v>
      </c>
      <c r="C233">
        <v>109.16</v>
      </c>
      <c r="D233">
        <v>109.8</v>
      </c>
      <c r="E233">
        <v>108.68</v>
      </c>
      <c r="F233">
        <v>108.96</v>
      </c>
      <c r="G233" s="1">
        <v>1738462</v>
      </c>
      <c r="H233" s="1">
        <v>189699983</v>
      </c>
      <c r="I233" s="5"/>
      <c r="J233">
        <f t="shared" si="6"/>
        <v>4.4150182091166933E-3</v>
      </c>
      <c r="K233">
        <f t="shared" si="7"/>
        <v>0.28144363391833127</v>
      </c>
      <c r="O233" s="5"/>
      <c r="P233" s="5"/>
      <c r="Q233" s="5"/>
      <c r="R233" s="5"/>
      <c r="S233" s="5"/>
    </row>
    <row r="234" spans="1:19" x14ac:dyDescent="0.3">
      <c r="A234">
        <v>231</v>
      </c>
      <c r="B234" s="2">
        <v>44232</v>
      </c>
      <c r="C234">
        <v>110.96</v>
      </c>
      <c r="D234">
        <v>110.96</v>
      </c>
      <c r="E234">
        <v>108.24</v>
      </c>
      <c r="F234">
        <v>108.48</v>
      </c>
      <c r="G234" s="1">
        <v>2471257</v>
      </c>
      <c r="H234" s="1">
        <v>269634020</v>
      </c>
      <c r="I234" s="5"/>
      <c r="J234">
        <f t="shared" si="6"/>
        <v>-1.6456761963510508E-2</v>
      </c>
      <c r="K234">
        <f t="shared" si="7"/>
        <v>-1.2876458659234795</v>
      </c>
      <c r="O234" s="5"/>
      <c r="P234" s="5"/>
      <c r="Q234" s="5"/>
      <c r="R234" s="5"/>
      <c r="S234" s="5"/>
    </row>
    <row r="235" spans="1:19" x14ac:dyDescent="0.3">
      <c r="A235">
        <v>232</v>
      </c>
      <c r="B235" s="2">
        <v>44231</v>
      </c>
      <c r="C235">
        <v>108.2</v>
      </c>
      <c r="D235">
        <v>110.7</v>
      </c>
      <c r="E235">
        <v>108.08</v>
      </c>
      <c r="F235">
        <v>110.28</v>
      </c>
      <c r="G235" s="1">
        <v>2638688</v>
      </c>
      <c r="H235" s="1">
        <v>289526721</v>
      </c>
      <c r="I235" s="5"/>
      <c r="J235">
        <f t="shared" si="6"/>
        <v>1.3878966391325957E-2</v>
      </c>
      <c r="K235">
        <f t="shared" si="7"/>
        <v>0.9929201633246082</v>
      </c>
      <c r="O235" s="5"/>
      <c r="P235" s="5"/>
      <c r="Q235" s="5"/>
      <c r="R235" s="5"/>
      <c r="S235" s="5"/>
    </row>
    <row r="236" spans="1:19" x14ac:dyDescent="0.3">
      <c r="A236">
        <v>233</v>
      </c>
      <c r="B236" s="2">
        <v>44230</v>
      </c>
      <c r="C236">
        <v>108.5</v>
      </c>
      <c r="D236">
        <v>109.44</v>
      </c>
      <c r="E236">
        <v>107.9</v>
      </c>
      <c r="F236">
        <v>108.76</v>
      </c>
      <c r="G236" s="1">
        <v>2555557</v>
      </c>
      <c r="H236" s="1">
        <v>277733245</v>
      </c>
      <c r="I236" s="5"/>
      <c r="J236">
        <f t="shared" si="6"/>
        <v>4.6078783954382032E-3</v>
      </c>
      <c r="K236">
        <f t="shared" si="7"/>
        <v>0.29594239208805784</v>
      </c>
      <c r="O236" s="5"/>
      <c r="P236" s="5"/>
      <c r="Q236" s="5"/>
      <c r="R236" s="5"/>
      <c r="S236" s="5"/>
    </row>
    <row r="237" spans="1:19" x14ac:dyDescent="0.3">
      <c r="A237">
        <v>234</v>
      </c>
      <c r="B237" s="2">
        <v>44229</v>
      </c>
      <c r="C237">
        <v>107.6</v>
      </c>
      <c r="D237">
        <v>108.56</v>
      </c>
      <c r="E237">
        <v>107.58</v>
      </c>
      <c r="F237">
        <v>108.26</v>
      </c>
      <c r="G237" s="1">
        <v>2729353</v>
      </c>
      <c r="H237" s="1">
        <v>295172335</v>
      </c>
      <c r="I237" s="5"/>
      <c r="J237">
        <f t="shared" si="6"/>
        <v>1.1333144988913557E-2</v>
      </c>
      <c r="K237">
        <f t="shared" si="7"/>
        <v>0.80153152287520879</v>
      </c>
      <c r="O237" s="5"/>
      <c r="P237" s="5"/>
      <c r="Q237" s="5"/>
      <c r="R237" s="5"/>
      <c r="S237" s="5"/>
    </row>
    <row r="238" spans="1:19" x14ac:dyDescent="0.3">
      <c r="A238">
        <v>235</v>
      </c>
      <c r="B238" s="2">
        <v>44228</v>
      </c>
      <c r="C238">
        <v>106</v>
      </c>
      <c r="D238">
        <v>108.12</v>
      </c>
      <c r="E238">
        <v>105.5</v>
      </c>
      <c r="F238">
        <v>107.04</v>
      </c>
      <c r="G238" s="1">
        <v>2940295</v>
      </c>
      <c r="H238" s="1">
        <v>314738128</v>
      </c>
      <c r="I238" s="5"/>
      <c r="J238">
        <f t="shared" si="6"/>
        <v>2.1148824492976611E-2</v>
      </c>
      <c r="K238">
        <f t="shared" si="7"/>
        <v>1.539450354726299</v>
      </c>
      <c r="O238" s="5"/>
      <c r="P238" s="5"/>
      <c r="Q238" s="5"/>
      <c r="R238" s="5"/>
      <c r="S238" s="5"/>
    </row>
    <row r="239" spans="1:19" x14ac:dyDescent="0.3">
      <c r="A239">
        <v>236</v>
      </c>
      <c r="B239" s="2">
        <v>44225</v>
      </c>
      <c r="C239">
        <v>108.2</v>
      </c>
      <c r="D239">
        <v>109.04</v>
      </c>
      <c r="E239">
        <v>104.8</v>
      </c>
      <c r="F239">
        <v>104.8</v>
      </c>
      <c r="G239" s="1">
        <v>4982821</v>
      </c>
      <c r="H239" s="1">
        <v>527458457</v>
      </c>
      <c r="I239" s="5"/>
      <c r="J239">
        <f t="shared" si="6"/>
        <v>-3.2851382120003166E-2</v>
      </c>
      <c r="K239">
        <f t="shared" si="7"/>
        <v>-2.5201534013940141</v>
      </c>
      <c r="O239" s="5"/>
      <c r="P239" s="5"/>
      <c r="Q239" s="5"/>
      <c r="R239" s="5"/>
      <c r="S239" s="5"/>
    </row>
    <row r="240" spans="1:19" x14ac:dyDescent="0.3">
      <c r="A240">
        <v>237</v>
      </c>
      <c r="B240" s="2">
        <v>44224</v>
      </c>
      <c r="C240">
        <v>108.3</v>
      </c>
      <c r="D240">
        <v>109.02</v>
      </c>
      <c r="E240">
        <v>106.12</v>
      </c>
      <c r="F240">
        <v>108.3</v>
      </c>
      <c r="G240" s="1">
        <v>3390381</v>
      </c>
      <c r="H240" s="1">
        <v>365752287</v>
      </c>
      <c r="I240" s="5"/>
      <c r="J240">
        <f t="shared" si="6"/>
        <v>-1.2297117427640092E-2</v>
      </c>
      <c r="K240">
        <f t="shared" si="7"/>
        <v>-0.9749339405234394</v>
      </c>
      <c r="O240" s="5"/>
      <c r="P240" s="5"/>
      <c r="Q240" s="5"/>
      <c r="R240" s="5"/>
      <c r="S240" s="5"/>
    </row>
    <row r="241" spans="1:19" x14ac:dyDescent="0.3">
      <c r="A241">
        <v>238</v>
      </c>
      <c r="B241" s="2">
        <v>44223</v>
      </c>
      <c r="C241">
        <v>110.84</v>
      </c>
      <c r="D241">
        <v>111.94</v>
      </c>
      <c r="E241">
        <v>108.12</v>
      </c>
      <c r="F241">
        <v>109.64</v>
      </c>
      <c r="G241" s="1">
        <v>4689464</v>
      </c>
      <c r="H241" s="1">
        <v>516194058</v>
      </c>
      <c r="I241" s="5"/>
      <c r="J241">
        <f t="shared" si="6"/>
        <v>-3.0962596450836437E-3</v>
      </c>
      <c r="K241">
        <f t="shared" si="7"/>
        <v>-0.28323590534190562</v>
      </c>
      <c r="O241" s="5"/>
      <c r="P241" s="5"/>
      <c r="Q241" s="5"/>
      <c r="R241" s="5"/>
      <c r="S241" s="5"/>
    </row>
    <row r="242" spans="1:19" x14ac:dyDescent="0.3">
      <c r="A242">
        <v>239</v>
      </c>
      <c r="B242" s="2">
        <v>44222</v>
      </c>
      <c r="C242">
        <v>105.82</v>
      </c>
      <c r="D242">
        <v>110</v>
      </c>
      <c r="E242">
        <v>105.46</v>
      </c>
      <c r="F242">
        <v>109.98</v>
      </c>
      <c r="G242" s="1">
        <v>4297991</v>
      </c>
      <c r="H242" s="1">
        <v>467756524</v>
      </c>
      <c r="I242" s="5"/>
      <c r="J242">
        <f t="shared" si="6"/>
        <v>4.1398022670609658E-2</v>
      </c>
      <c r="K242">
        <f t="shared" si="7"/>
        <v>3.0617356594752039</v>
      </c>
      <c r="O242" s="5"/>
      <c r="P242" s="5"/>
      <c r="Q242" s="5"/>
      <c r="R242" s="5"/>
      <c r="S242" s="5"/>
    </row>
    <row r="243" spans="1:19" x14ac:dyDescent="0.3">
      <c r="A243">
        <v>240</v>
      </c>
      <c r="B243" s="2">
        <v>44221</v>
      </c>
      <c r="C243">
        <v>105.16</v>
      </c>
      <c r="D243">
        <v>105.74</v>
      </c>
      <c r="E243">
        <v>103.8</v>
      </c>
      <c r="F243">
        <v>105.52</v>
      </c>
      <c r="G243" s="1">
        <v>3204268</v>
      </c>
      <c r="H243" s="1">
        <v>336477738</v>
      </c>
      <c r="I243" s="5"/>
      <c r="J243">
        <f t="shared" si="6"/>
        <v>7.8013905325678553E-3</v>
      </c>
      <c r="K243">
        <f t="shared" si="7"/>
        <v>0.53602284140973055</v>
      </c>
      <c r="O243" s="5"/>
      <c r="P243" s="5"/>
      <c r="Q243" s="5"/>
      <c r="R243" s="5"/>
      <c r="S243" s="5"/>
    </row>
    <row r="244" spans="1:19" x14ac:dyDescent="0.3">
      <c r="A244">
        <v>241</v>
      </c>
      <c r="B244" s="2">
        <v>44218</v>
      </c>
      <c r="C244">
        <v>104.44</v>
      </c>
      <c r="D244">
        <v>104.8</v>
      </c>
      <c r="E244">
        <v>103.12</v>
      </c>
      <c r="F244">
        <v>104.7</v>
      </c>
      <c r="G244" s="1">
        <v>2571192</v>
      </c>
      <c r="H244" s="1">
        <v>267681782</v>
      </c>
      <c r="I244" s="5"/>
      <c r="J244">
        <f t="shared" si="6"/>
        <v>-2.0990371221817779E-3</v>
      </c>
      <c r="K244">
        <f t="shared" si="7"/>
        <v>-0.20826714959853201</v>
      </c>
      <c r="O244" s="5"/>
      <c r="P244" s="5"/>
      <c r="Q244" s="5"/>
      <c r="R244" s="5"/>
      <c r="S244" s="5"/>
    </row>
    <row r="245" spans="1:19" x14ac:dyDescent="0.3">
      <c r="A245">
        <v>242</v>
      </c>
      <c r="B245" s="2">
        <v>44217</v>
      </c>
      <c r="C245">
        <v>105.5</v>
      </c>
      <c r="D245">
        <v>106.06</v>
      </c>
      <c r="E245">
        <v>104.54</v>
      </c>
      <c r="F245">
        <v>104.92</v>
      </c>
      <c r="G245" s="1">
        <v>2136404</v>
      </c>
      <c r="H245" s="1">
        <v>224584454</v>
      </c>
      <c r="I245" s="5"/>
      <c r="J245">
        <f t="shared" si="6"/>
        <v>5.7202785428620494E-4</v>
      </c>
      <c r="K245">
        <f t="shared" si="7"/>
        <v>-7.4630028843146777E-3</v>
      </c>
      <c r="O245" s="5"/>
      <c r="P245" s="5"/>
      <c r="Q245" s="5"/>
      <c r="R245" s="5"/>
      <c r="S245" s="5"/>
    </row>
    <row r="246" spans="1:19" x14ac:dyDescent="0.3">
      <c r="A246">
        <v>243</v>
      </c>
      <c r="B246" s="2">
        <v>44216</v>
      </c>
      <c r="C246">
        <v>105</v>
      </c>
      <c r="D246">
        <v>105.48</v>
      </c>
      <c r="E246">
        <v>104.12</v>
      </c>
      <c r="F246">
        <v>104.86</v>
      </c>
      <c r="G246" s="1">
        <v>2631285</v>
      </c>
      <c r="H246" s="1">
        <v>275759537</v>
      </c>
      <c r="I246" s="5"/>
      <c r="J246">
        <f t="shared" si="6"/>
        <v>9.1972290392050259E-3</v>
      </c>
      <c r="K246">
        <f t="shared" si="7"/>
        <v>0.64095857406523449</v>
      </c>
      <c r="O246" s="5"/>
      <c r="P246" s="5"/>
      <c r="Q246" s="5"/>
      <c r="R246" s="5"/>
      <c r="S246" s="5"/>
    </row>
    <row r="247" spans="1:19" x14ac:dyDescent="0.3">
      <c r="A247">
        <v>244</v>
      </c>
      <c r="B247" s="2">
        <v>44215</v>
      </c>
      <c r="C247">
        <v>104.1</v>
      </c>
      <c r="D247">
        <v>104.44</v>
      </c>
      <c r="E247">
        <v>103.24</v>
      </c>
      <c r="F247">
        <v>103.9</v>
      </c>
      <c r="G247" s="1">
        <v>2676831</v>
      </c>
      <c r="H247" s="1">
        <v>278201458</v>
      </c>
      <c r="I247" s="5"/>
      <c r="J247">
        <f t="shared" si="6"/>
        <v>6.3725232547687033E-3</v>
      </c>
      <c r="K247">
        <f t="shared" si="7"/>
        <v>0.42860408633858654</v>
      </c>
      <c r="O247" s="5"/>
      <c r="P247" s="5"/>
      <c r="Q247" s="5"/>
      <c r="R247" s="5"/>
      <c r="S247" s="5"/>
    </row>
    <row r="248" spans="1:19" x14ac:dyDescent="0.3">
      <c r="A248">
        <v>245</v>
      </c>
      <c r="B248" s="2">
        <v>44214</v>
      </c>
      <c r="C248">
        <v>103.06</v>
      </c>
      <c r="D248">
        <v>104.04</v>
      </c>
      <c r="E248">
        <v>102.7</v>
      </c>
      <c r="F248">
        <v>103.24</v>
      </c>
      <c r="G248" s="1">
        <v>2176600</v>
      </c>
      <c r="H248" s="1">
        <v>224910078</v>
      </c>
      <c r="I248" s="5"/>
      <c r="J248">
        <f t="shared" si="6"/>
        <v>-2.7084559021773439E-3</v>
      </c>
      <c r="K248">
        <f t="shared" si="7"/>
        <v>-0.25408176631012058</v>
      </c>
      <c r="O248" s="5"/>
      <c r="P248" s="5"/>
      <c r="Q248" s="5"/>
      <c r="R248" s="5"/>
      <c r="S248" s="5"/>
    </row>
    <row r="249" spans="1:19" x14ac:dyDescent="0.3">
      <c r="A249">
        <v>246</v>
      </c>
      <c r="B249" s="2">
        <v>44211</v>
      </c>
      <c r="C249">
        <v>105</v>
      </c>
      <c r="D249">
        <v>106.76</v>
      </c>
      <c r="E249">
        <v>102.86</v>
      </c>
      <c r="F249">
        <v>103.52</v>
      </c>
      <c r="G249" s="1">
        <v>5733895</v>
      </c>
      <c r="H249" s="1">
        <v>598371718</v>
      </c>
      <c r="I249" s="5"/>
      <c r="J249">
        <f t="shared" si="6"/>
        <v>-6.5472985666762025E-3</v>
      </c>
      <c r="K249">
        <f t="shared" si="7"/>
        <v>-0.54267658987526934</v>
      </c>
      <c r="O249" s="5"/>
      <c r="P249" s="5"/>
      <c r="Q249" s="5"/>
      <c r="R249" s="5"/>
      <c r="S249" s="5"/>
    </row>
    <row r="250" spans="1:19" x14ac:dyDescent="0.3">
      <c r="A250">
        <v>247</v>
      </c>
      <c r="B250" s="2">
        <v>44210</v>
      </c>
      <c r="C250">
        <v>105.16</v>
      </c>
      <c r="D250">
        <v>105.42</v>
      </c>
      <c r="E250">
        <v>103.48</v>
      </c>
      <c r="F250">
        <v>104.2</v>
      </c>
      <c r="G250" s="1">
        <v>3522890</v>
      </c>
      <c r="H250" s="1">
        <v>367351248</v>
      </c>
      <c r="I250" s="5"/>
      <c r="J250">
        <f t="shared" si="6"/>
        <v>-1.1070928115759028E-2</v>
      </c>
      <c r="K250">
        <f t="shared" si="7"/>
        <v>-0.88275202033370359</v>
      </c>
      <c r="O250" s="5"/>
      <c r="P250" s="5"/>
      <c r="Q250" s="5"/>
      <c r="R250" s="5"/>
      <c r="S250" s="5"/>
    </row>
    <row r="251" spans="1:19" x14ac:dyDescent="0.3">
      <c r="A251">
        <v>248</v>
      </c>
      <c r="B251" s="2">
        <v>44209</v>
      </c>
      <c r="C251">
        <v>105.78</v>
      </c>
      <c r="D251">
        <v>106.04</v>
      </c>
      <c r="E251">
        <v>104.46</v>
      </c>
      <c r="F251">
        <v>105.36</v>
      </c>
      <c r="G251" s="1">
        <v>2650567</v>
      </c>
      <c r="H251" s="1">
        <v>279230760</v>
      </c>
      <c r="I251" s="5"/>
      <c r="J251">
        <f t="shared" si="6"/>
        <v>-3.6001933722784921E-3</v>
      </c>
      <c r="K251">
        <f t="shared" si="7"/>
        <v>-0.32112041319977341</v>
      </c>
      <c r="O251" s="5"/>
      <c r="P251" s="5"/>
      <c r="Q251" s="5"/>
      <c r="R251" s="5"/>
      <c r="S251" s="5"/>
    </row>
    <row r="252" spans="1:19" x14ac:dyDescent="0.3">
      <c r="A252">
        <v>249</v>
      </c>
      <c r="B252" s="2">
        <v>44208</v>
      </c>
      <c r="C252">
        <v>106.5</v>
      </c>
      <c r="D252">
        <v>106.94</v>
      </c>
      <c r="E252">
        <v>105.64</v>
      </c>
      <c r="F252">
        <v>105.74</v>
      </c>
      <c r="G252" s="1">
        <v>2349072</v>
      </c>
      <c r="H252" s="1">
        <v>249283214</v>
      </c>
      <c r="I252" s="5"/>
      <c r="J252">
        <f t="shared" si="6"/>
        <v>-2.8331306135206953E-3</v>
      </c>
      <c r="K252">
        <f t="shared" si="7"/>
        <v>-0.26345450686443223</v>
      </c>
      <c r="O252" s="5"/>
      <c r="P252" s="5"/>
      <c r="Q252" s="5"/>
      <c r="R252" s="5"/>
      <c r="S252" s="5"/>
    </row>
    <row r="253" spans="1:19" x14ac:dyDescent="0.3">
      <c r="A253">
        <v>250</v>
      </c>
      <c r="B253" s="2">
        <v>44207</v>
      </c>
      <c r="C253">
        <v>106.3</v>
      </c>
      <c r="D253">
        <v>106.74</v>
      </c>
      <c r="E253">
        <v>105</v>
      </c>
      <c r="F253">
        <v>106.04</v>
      </c>
      <c r="G253" s="1">
        <v>2910670</v>
      </c>
      <c r="H253" s="1">
        <v>308709572</v>
      </c>
      <c r="I253" s="5"/>
      <c r="J253">
        <f t="shared" si="6"/>
        <v>-1.3193857347006009E-3</v>
      </c>
      <c r="K253">
        <f t="shared" si="7"/>
        <v>-0.1496548608758769</v>
      </c>
      <c r="O253" s="5"/>
      <c r="P253" s="5"/>
      <c r="Q253" s="5"/>
      <c r="R253" s="5"/>
      <c r="S253" s="5"/>
    </row>
    <row r="254" spans="1:19" x14ac:dyDescent="0.3">
      <c r="A254">
        <v>251</v>
      </c>
      <c r="B254" s="2">
        <v>44204</v>
      </c>
      <c r="C254">
        <v>105.14</v>
      </c>
      <c r="D254">
        <v>106.72</v>
      </c>
      <c r="E254">
        <v>105.04</v>
      </c>
      <c r="F254">
        <v>106.18</v>
      </c>
      <c r="G254" s="1">
        <v>3068744</v>
      </c>
      <c r="H254" s="1">
        <v>325837433</v>
      </c>
      <c r="I254" s="5"/>
      <c r="J254">
        <f t="shared" si="6"/>
        <v>1.575732650311373E-2</v>
      </c>
      <c r="K254">
        <f t="shared" si="7"/>
        <v>1.1341306927548296</v>
      </c>
      <c r="O254" s="5"/>
      <c r="P254" s="5"/>
      <c r="Q254" s="5"/>
      <c r="R254" s="5"/>
      <c r="S254" s="5"/>
    </row>
    <row r="255" spans="1:19" x14ac:dyDescent="0.3">
      <c r="A255">
        <v>252</v>
      </c>
      <c r="B255" s="2">
        <v>44203</v>
      </c>
      <c r="C255">
        <v>105.58</v>
      </c>
      <c r="D255">
        <v>105.7</v>
      </c>
      <c r="E255">
        <v>104.04</v>
      </c>
      <c r="F255">
        <v>104.52</v>
      </c>
      <c r="G255" s="1">
        <v>3176143</v>
      </c>
      <c r="H255" s="1">
        <v>332189138</v>
      </c>
      <c r="I255" s="5"/>
      <c r="J255">
        <f t="shared" si="6"/>
        <v>-9.1429208326743016E-3</v>
      </c>
      <c r="K255">
        <f t="shared" si="7"/>
        <v>-0.73780913771968126</v>
      </c>
      <c r="O255" s="5"/>
      <c r="P255" s="5"/>
      <c r="Q255" s="5"/>
      <c r="R255" s="5"/>
      <c r="S255" s="5"/>
    </row>
    <row r="256" spans="1:19" x14ac:dyDescent="0.3">
      <c r="A256">
        <v>253</v>
      </c>
      <c r="B256" s="2">
        <v>44202</v>
      </c>
      <c r="C256">
        <v>105.14</v>
      </c>
      <c r="D256">
        <v>106.26</v>
      </c>
      <c r="E256">
        <v>103.6</v>
      </c>
      <c r="F256">
        <v>105.48</v>
      </c>
      <c r="G256" s="1">
        <v>3018802</v>
      </c>
      <c r="H256" s="1">
        <v>317015932</v>
      </c>
      <c r="I256" s="5"/>
      <c r="J256">
        <f t="shared" si="6"/>
        <v>4.1801314905452304E-3</v>
      </c>
      <c r="K256">
        <f t="shared" si="7"/>
        <v>0.26378542361166391</v>
      </c>
      <c r="O256" s="5"/>
      <c r="P256" s="5"/>
      <c r="Q256" s="5"/>
      <c r="R256" s="5"/>
      <c r="S256" s="5"/>
    </row>
    <row r="257" spans="1:19" x14ac:dyDescent="0.3">
      <c r="A257">
        <v>254</v>
      </c>
      <c r="B257" s="2">
        <v>44201</v>
      </c>
      <c r="C257">
        <v>104.98</v>
      </c>
      <c r="D257">
        <v>106.2</v>
      </c>
      <c r="E257">
        <v>104.46</v>
      </c>
      <c r="F257">
        <v>105.04</v>
      </c>
      <c r="G257" s="1">
        <v>2798888</v>
      </c>
      <c r="H257" s="1">
        <v>294607744</v>
      </c>
      <c r="I257" s="5"/>
      <c r="J257">
        <f t="shared" si="6"/>
        <v>-2.6621046335677939E-3</v>
      </c>
      <c r="K257">
        <f t="shared" si="7"/>
        <v>-0.25059719104734662</v>
      </c>
      <c r="O257" s="5"/>
      <c r="P257" s="5"/>
      <c r="Q257" s="5"/>
      <c r="R257" s="5"/>
      <c r="S257" s="5"/>
    </row>
    <row r="258" spans="1:19" x14ac:dyDescent="0.3">
      <c r="A258">
        <v>255</v>
      </c>
      <c r="B258" s="2">
        <v>44200</v>
      </c>
      <c r="C258">
        <v>108.1</v>
      </c>
      <c r="D258">
        <v>108.5</v>
      </c>
      <c r="E258">
        <v>104.78</v>
      </c>
      <c r="F258">
        <v>105.32</v>
      </c>
      <c r="G258" s="1">
        <v>2928515</v>
      </c>
      <c r="H258" s="1">
        <v>312361847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3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3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3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810-EE7C-43DB-A230-B5F8AE2A4C0A}">
  <dimension ref="A1:S262"/>
  <sheetViews>
    <sheetView workbookViewId="0">
      <selection sqref="A1:XFD1"/>
    </sheetView>
  </sheetViews>
  <sheetFormatPr defaultRowHeight="14.4" x14ac:dyDescent="0.3"/>
  <cols>
    <col min="2" max="2" width="16" customWidth="1"/>
    <col min="7" max="7" width="12.21875" customWidth="1"/>
    <col min="8" max="8" width="17.21875" customWidth="1"/>
    <col min="9" max="9" width="13.6640625" bestFit="1" customWidth="1"/>
    <col min="10" max="10" width="13.5546875" bestFit="1" customWidth="1"/>
    <col min="11" max="11" width="12.6640625" bestFit="1" customWidth="1"/>
    <col min="12" max="12" width="44.6640625" bestFit="1" customWidth="1"/>
    <col min="13" max="13" width="12" bestFit="1" customWidth="1"/>
    <col min="16" max="17" width="12.6640625" bestFit="1" customWidth="1"/>
    <col min="18" max="18" width="44.6640625" bestFit="1" customWidth="1"/>
    <col min="19" max="19" width="13.109375" customWidth="1"/>
  </cols>
  <sheetData>
    <row r="1" spans="1:19" ht="31.2" x14ac:dyDescent="0.6">
      <c r="A1" s="3" t="s">
        <v>8</v>
      </c>
    </row>
    <row r="2" spans="1:19" x14ac:dyDescent="0.3">
      <c r="I2" s="5"/>
      <c r="J2" t="s">
        <v>74</v>
      </c>
      <c r="O2" s="5"/>
      <c r="P2" s="5"/>
      <c r="Q2" s="5"/>
      <c r="R2" s="5"/>
      <c r="S2" s="5"/>
    </row>
    <row r="3" spans="1:19" x14ac:dyDescent="0.3">
      <c r="A3" t="s">
        <v>11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I3" s="5"/>
      <c r="J3" t="s">
        <v>14</v>
      </c>
      <c r="K3" t="s">
        <v>10</v>
      </c>
      <c r="O3" s="5"/>
      <c r="P3" s="5"/>
      <c r="Q3" s="5"/>
      <c r="R3" s="5"/>
      <c r="S3" s="5"/>
    </row>
    <row r="4" spans="1:19" x14ac:dyDescent="0.3">
      <c r="A4">
        <v>1</v>
      </c>
      <c r="B4" s="2">
        <v>44560</v>
      </c>
      <c r="C4">
        <v>11.061999999999999</v>
      </c>
      <c r="D4">
        <v>11.092000000000001</v>
      </c>
      <c r="E4">
        <v>11.007999999999999</v>
      </c>
      <c r="F4">
        <v>11.018000000000001</v>
      </c>
      <c r="G4" s="1">
        <v>3424399</v>
      </c>
      <c r="H4" s="1">
        <v>37787309</v>
      </c>
      <c r="I4" s="5"/>
      <c r="J4">
        <f>LN(F4/F5)</f>
        <v>-8.4953064015177437E-3</v>
      </c>
      <c r="K4">
        <f>(J4-$M$6)/$M$7</f>
        <v>-0.44235573769937386</v>
      </c>
      <c r="O4" s="5"/>
      <c r="P4" s="5"/>
      <c r="Q4" s="5"/>
      <c r="R4" s="5"/>
      <c r="S4" s="5"/>
    </row>
    <row r="5" spans="1:19" x14ac:dyDescent="0.3">
      <c r="A5">
        <v>2</v>
      </c>
      <c r="B5" s="2">
        <v>44559</v>
      </c>
      <c r="C5">
        <v>11.257999999999999</v>
      </c>
      <c r="D5">
        <v>11.308</v>
      </c>
      <c r="E5">
        <v>11.066000000000001</v>
      </c>
      <c r="F5">
        <v>11.112</v>
      </c>
      <c r="G5" s="1">
        <v>4457001</v>
      </c>
      <c r="H5" s="1">
        <v>49708326</v>
      </c>
      <c r="I5" s="5"/>
      <c r="J5">
        <f t="shared" ref="J5:J68" si="0">LN(F5/F6)</f>
        <v>-1.4473584207340504E-2</v>
      </c>
      <c r="K5">
        <f t="shared" ref="K5:K68" si="1">(J5-$M$6)/$M$7</f>
        <v>-0.72415920875984041</v>
      </c>
      <c r="O5" s="5"/>
      <c r="P5" s="5"/>
      <c r="Q5" s="5"/>
      <c r="R5" s="5"/>
      <c r="S5" s="5"/>
    </row>
    <row r="6" spans="1:19" x14ac:dyDescent="0.3">
      <c r="A6">
        <v>3</v>
      </c>
      <c r="B6" s="2">
        <v>44558</v>
      </c>
      <c r="C6">
        <v>11.222</v>
      </c>
      <c r="D6">
        <v>11.334</v>
      </c>
      <c r="E6">
        <v>11.204000000000001</v>
      </c>
      <c r="F6">
        <v>11.273999999999999</v>
      </c>
      <c r="G6" s="1">
        <v>4022275</v>
      </c>
      <c r="H6" s="1">
        <v>45378903</v>
      </c>
      <c r="I6" s="5"/>
      <c r="J6">
        <f t="shared" si="0"/>
        <v>4.4448468592234031E-3</v>
      </c>
      <c r="K6">
        <f t="shared" si="1"/>
        <v>0.16761593363706864</v>
      </c>
      <c r="L6" t="s">
        <v>75</v>
      </c>
      <c r="M6" s="12">
        <f>AVERAGE(J4:J257)</f>
        <v>8.8898357551765554E-4</v>
      </c>
      <c r="O6" s="5"/>
      <c r="P6" s="5"/>
      <c r="Q6" s="5"/>
      <c r="R6" s="5"/>
      <c r="S6" s="5"/>
    </row>
    <row r="7" spans="1:19" x14ac:dyDescent="0.3">
      <c r="A7">
        <v>4</v>
      </c>
      <c r="B7" s="2">
        <v>44557</v>
      </c>
      <c r="C7">
        <v>11.08</v>
      </c>
      <c r="D7">
        <v>11.242000000000001</v>
      </c>
      <c r="E7">
        <v>11.013999999999999</v>
      </c>
      <c r="F7">
        <v>11.224</v>
      </c>
      <c r="G7" s="1">
        <v>3850776</v>
      </c>
      <c r="H7" s="1">
        <v>43028856</v>
      </c>
      <c r="I7" s="5"/>
      <c r="J7">
        <f t="shared" si="0"/>
        <v>2.8551054369797151E-3</v>
      </c>
      <c r="K7">
        <f t="shared" si="1"/>
        <v>9.2678858876084236E-2</v>
      </c>
      <c r="L7" t="s">
        <v>76</v>
      </c>
      <c r="M7" s="12">
        <f>STDEVP(J4:J257)</f>
        <v>2.1214351204850851E-2</v>
      </c>
      <c r="O7" s="5"/>
      <c r="P7" s="5"/>
      <c r="Q7" s="5"/>
      <c r="R7" s="5"/>
      <c r="S7" s="5"/>
    </row>
    <row r="8" spans="1:19" x14ac:dyDescent="0.3">
      <c r="A8">
        <v>5</v>
      </c>
      <c r="B8" s="2">
        <v>44553</v>
      </c>
      <c r="C8">
        <v>11.022</v>
      </c>
      <c r="D8">
        <v>11.228</v>
      </c>
      <c r="E8">
        <v>11.022</v>
      </c>
      <c r="F8">
        <v>11.192</v>
      </c>
      <c r="G8" s="1">
        <v>6767967</v>
      </c>
      <c r="H8" s="1">
        <v>75532007</v>
      </c>
      <c r="I8" s="5"/>
      <c r="J8">
        <f t="shared" si="0"/>
        <v>1.7667667060180813E-2</v>
      </c>
      <c r="K8">
        <f t="shared" si="1"/>
        <v>0.79091193139230032</v>
      </c>
      <c r="O8" s="5"/>
      <c r="P8" s="5"/>
      <c r="Q8" s="5"/>
      <c r="R8" s="5"/>
      <c r="S8" s="5"/>
    </row>
    <row r="9" spans="1:19" x14ac:dyDescent="0.3">
      <c r="A9">
        <v>6</v>
      </c>
      <c r="B9" s="2">
        <v>44552</v>
      </c>
      <c r="C9">
        <v>10.962</v>
      </c>
      <c r="D9">
        <v>11.004</v>
      </c>
      <c r="E9">
        <v>10.86</v>
      </c>
      <c r="F9">
        <v>10.996</v>
      </c>
      <c r="G9" s="1">
        <v>4817389</v>
      </c>
      <c r="H9" s="1">
        <v>52732145</v>
      </c>
      <c r="I9" s="5"/>
      <c r="J9">
        <f t="shared" si="0"/>
        <v>2.549628042986122E-3</v>
      </c>
      <c r="K9">
        <f t="shared" si="1"/>
        <v>7.8279295531260243E-2</v>
      </c>
      <c r="L9" t="s">
        <v>12</v>
      </c>
      <c r="M9" s="12">
        <f>COUNT(J4:J257)*M6</f>
        <v>0.2258018281814845</v>
      </c>
      <c r="O9" s="5"/>
      <c r="P9" s="5"/>
      <c r="Q9" s="5"/>
      <c r="R9" s="5"/>
      <c r="S9" s="5"/>
    </row>
    <row r="10" spans="1:19" x14ac:dyDescent="0.3">
      <c r="A10">
        <v>7</v>
      </c>
      <c r="B10" s="2">
        <v>44551</v>
      </c>
      <c r="C10">
        <v>10.87</v>
      </c>
      <c r="D10">
        <v>11.04</v>
      </c>
      <c r="E10">
        <v>10.778</v>
      </c>
      <c r="F10">
        <v>10.968</v>
      </c>
      <c r="G10" s="1">
        <v>6849378</v>
      </c>
      <c r="H10" s="1">
        <v>74908772</v>
      </c>
      <c r="I10" s="5"/>
      <c r="J10">
        <f t="shared" si="0"/>
        <v>2.3617333871141972E-2</v>
      </c>
      <c r="K10">
        <f t="shared" si="1"/>
        <v>1.0713667401917659</v>
      </c>
      <c r="L10" t="s">
        <v>13</v>
      </c>
      <c r="M10" s="12">
        <f>COUNT(J4:J257)^0.5*M7</f>
        <v>0.33810112251937324</v>
      </c>
      <c r="O10" s="5"/>
      <c r="P10" s="5"/>
      <c r="Q10" s="5"/>
      <c r="R10" s="5"/>
      <c r="S10" s="5"/>
    </row>
    <row r="11" spans="1:19" x14ac:dyDescent="0.3">
      <c r="A11">
        <v>8</v>
      </c>
      <c r="B11" s="2">
        <v>44550</v>
      </c>
      <c r="C11">
        <v>10.68</v>
      </c>
      <c r="D11">
        <v>10.826000000000001</v>
      </c>
      <c r="E11">
        <v>10.494</v>
      </c>
      <c r="F11">
        <v>10.712</v>
      </c>
      <c r="G11" s="1">
        <v>7869924</v>
      </c>
      <c r="H11" s="1">
        <v>84045788</v>
      </c>
      <c r="I11" s="5"/>
      <c r="J11">
        <f t="shared" si="0"/>
        <v>-2.0146693799575822E-2</v>
      </c>
      <c r="K11">
        <f t="shared" si="1"/>
        <v>-0.99157769059105061</v>
      </c>
      <c r="O11" s="5"/>
      <c r="P11" s="5"/>
      <c r="Q11" s="5"/>
      <c r="R11" s="5"/>
      <c r="S11" s="5"/>
    </row>
    <row r="12" spans="1:19" x14ac:dyDescent="0.3">
      <c r="A12">
        <v>9</v>
      </c>
      <c r="B12" s="2">
        <v>44547</v>
      </c>
      <c r="C12">
        <v>11</v>
      </c>
      <c r="D12">
        <v>11.06</v>
      </c>
      <c r="E12">
        <v>10.818</v>
      </c>
      <c r="F12">
        <v>10.93</v>
      </c>
      <c r="G12" s="1">
        <v>15850322</v>
      </c>
      <c r="H12" s="1">
        <v>173435764</v>
      </c>
      <c r="I12" s="5"/>
      <c r="J12">
        <f t="shared" si="0"/>
        <v>-1.1642845727294073E-2</v>
      </c>
      <c r="K12">
        <f t="shared" si="1"/>
        <v>-0.5907241367789845</v>
      </c>
      <c r="L12" t="s">
        <v>19</v>
      </c>
      <c r="M12" s="4">
        <f>$F$258</f>
        <v>8.7910000000000004</v>
      </c>
      <c r="O12" s="5"/>
      <c r="P12" s="5"/>
      <c r="Q12" s="5"/>
      <c r="R12" s="5"/>
      <c r="S12" s="6"/>
    </row>
    <row r="13" spans="1:19" x14ac:dyDescent="0.3">
      <c r="A13">
        <v>10</v>
      </c>
      <c r="B13" s="2">
        <v>44546</v>
      </c>
      <c r="C13">
        <v>10.96</v>
      </c>
      <c r="D13">
        <v>11.173999999999999</v>
      </c>
      <c r="E13">
        <v>10.956</v>
      </c>
      <c r="F13">
        <v>11.058</v>
      </c>
      <c r="G13" s="1">
        <v>10207690</v>
      </c>
      <c r="H13" s="1">
        <v>113060246</v>
      </c>
      <c r="I13" s="5"/>
      <c r="J13">
        <f t="shared" si="0"/>
        <v>2.0280223692892556E-2</v>
      </c>
      <c r="K13">
        <f t="shared" si="1"/>
        <v>0.91406236891849502</v>
      </c>
      <c r="L13" t="s">
        <v>18</v>
      </c>
      <c r="M13">
        <f>M12*EXP(M9)</f>
        <v>11.018000000000013</v>
      </c>
      <c r="O13" s="5"/>
      <c r="P13" s="5"/>
      <c r="Q13" s="5"/>
      <c r="R13" s="5"/>
      <c r="S13" s="6"/>
    </row>
    <row r="14" spans="1:19" x14ac:dyDescent="0.3">
      <c r="A14">
        <v>11</v>
      </c>
      <c r="B14" s="2">
        <v>44545</v>
      </c>
      <c r="C14">
        <v>10.981999999999999</v>
      </c>
      <c r="D14">
        <v>11.013999999999999</v>
      </c>
      <c r="E14">
        <v>10.802</v>
      </c>
      <c r="F14">
        <v>10.836</v>
      </c>
      <c r="G14" s="1">
        <v>5690290</v>
      </c>
      <c r="H14" s="1">
        <v>61887845</v>
      </c>
      <c r="I14" s="5"/>
      <c r="J14">
        <f t="shared" si="0"/>
        <v>-8.6373779655984171E-3</v>
      </c>
      <c r="K14">
        <f t="shared" si="1"/>
        <v>-0.44905269310983148</v>
      </c>
      <c r="L14" s="5" t="s">
        <v>20</v>
      </c>
      <c r="M14" s="13">
        <f>(M13-M12)/M12</f>
        <v>0.25332726652258136</v>
      </c>
      <c r="N14" t="s">
        <v>77</v>
      </c>
      <c r="O14" s="5"/>
      <c r="P14" s="5"/>
      <c r="Q14" s="5"/>
      <c r="R14" s="5"/>
      <c r="S14" s="5"/>
    </row>
    <row r="15" spans="1:19" x14ac:dyDescent="0.3">
      <c r="A15">
        <v>12</v>
      </c>
      <c r="B15" s="2">
        <v>44544</v>
      </c>
      <c r="C15">
        <v>10.87</v>
      </c>
      <c r="D15">
        <v>11.054</v>
      </c>
      <c r="E15">
        <v>10.808</v>
      </c>
      <c r="F15">
        <v>10.93</v>
      </c>
      <c r="G15" s="1">
        <v>7452098</v>
      </c>
      <c r="H15" s="1">
        <v>81412304</v>
      </c>
      <c r="I15" s="5"/>
      <c r="J15">
        <f t="shared" si="0"/>
        <v>1.1409766766573156E-2</v>
      </c>
      <c r="K15">
        <f t="shared" si="1"/>
        <v>0.49592764301223735</v>
      </c>
      <c r="L15" t="s">
        <v>21</v>
      </c>
      <c r="M15" s="4">
        <f>M12*EXP(M10)-M12</f>
        <v>3.5364636865949013</v>
      </c>
      <c r="O15" s="5"/>
      <c r="P15" s="5"/>
      <c r="Q15" s="5"/>
      <c r="R15" s="5"/>
      <c r="S15" s="6"/>
    </row>
    <row r="16" spans="1:19" x14ac:dyDescent="0.3">
      <c r="A16">
        <v>13</v>
      </c>
      <c r="B16" s="2">
        <v>44543</v>
      </c>
      <c r="C16">
        <v>10.98</v>
      </c>
      <c r="D16">
        <v>11.026</v>
      </c>
      <c r="E16">
        <v>10.788</v>
      </c>
      <c r="F16">
        <v>10.805999999999999</v>
      </c>
      <c r="G16" s="1">
        <v>5573870</v>
      </c>
      <c r="H16" s="1">
        <v>60703509</v>
      </c>
      <c r="I16" s="5"/>
      <c r="J16">
        <f t="shared" si="0"/>
        <v>-1.0494434894885031E-2</v>
      </c>
      <c r="K16">
        <f t="shared" si="1"/>
        <v>-0.53659045994297327</v>
      </c>
      <c r="L16" s="5" t="s">
        <v>22</v>
      </c>
      <c r="M16" s="13">
        <f>M15/M12</f>
        <v>0.40228229855476066</v>
      </c>
      <c r="N16" t="s">
        <v>78</v>
      </c>
      <c r="O16" s="5"/>
      <c r="P16" s="5"/>
      <c r="Q16" s="5"/>
      <c r="R16" s="5"/>
      <c r="S16" s="5"/>
    </row>
    <row r="17" spans="1:19" x14ac:dyDescent="0.3">
      <c r="A17">
        <v>14</v>
      </c>
      <c r="B17" s="2">
        <v>44540</v>
      </c>
      <c r="C17">
        <v>10.96</v>
      </c>
      <c r="D17">
        <v>11.044</v>
      </c>
      <c r="E17">
        <v>10.89</v>
      </c>
      <c r="F17">
        <v>10.92</v>
      </c>
      <c r="G17" s="1">
        <v>6477812</v>
      </c>
      <c r="H17" s="1">
        <v>70993864</v>
      </c>
      <c r="I17" s="5"/>
      <c r="J17">
        <f t="shared" si="0"/>
        <v>-9.2973051442846299E-3</v>
      </c>
      <c r="K17">
        <f t="shared" si="1"/>
        <v>-0.48016027553428547</v>
      </c>
      <c r="O17" s="5"/>
      <c r="P17" s="5"/>
      <c r="Q17" s="5"/>
      <c r="R17" s="5"/>
      <c r="S17" s="5"/>
    </row>
    <row r="18" spans="1:19" x14ac:dyDescent="0.3">
      <c r="A18">
        <v>15</v>
      </c>
      <c r="B18" s="2">
        <v>44539</v>
      </c>
      <c r="C18">
        <v>11.27</v>
      </c>
      <c r="D18">
        <v>11.295999999999999</v>
      </c>
      <c r="E18">
        <v>11</v>
      </c>
      <c r="F18">
        <v>11.022</v>
      </c>
      <c r="G18" s="1">
        <v>9418780</v>
      </c>
      <c r="H18" s="1">
        <v>104475032</v>
      </c>
      <c r="I18" s="5"/>
      <c r="J18">
        <f t="shared" si="0"/>
        <v>-3.4421588210896498E-2</v>
      </c>
      <c r="K18">
        <f t="shared" si="1"/>
        <v>-1.6644662589700163</v>
      </c>
      <c r="O18" s="5"/>
      <c r="P18" s="5"/>
      <c r="Q18" s="5"/>
      <c r="R18" s="5"/>
      <c r="S18" s="5"/>
    </row>
    <row r="19" spans="1:19" x14ac:dyDescent="0.3">
      <c r="A19">
        <v>16</v>
      </c>
      <c r="B19" s="2">
        <v>44538</v>
      </c>
      <c r="C19">
        <v>11.384</v>
      </c>
      <c r="D19">
        <v>11.48</v>
      </c>
      <c r="E19">
        <v>11.138</v>
      </c>
      <c r="F19">
        <v>11.407999999999999</v>
      </c>
      <c r="G19" s="1">
        <v>8235012</v>
      </c>
      <c r="H19" s="1">
        <v>93505274</v>
      </c>
      <c r="I19" s="5"/>
      <c r="J19">
        <f t="shared" si="0"/>
        <v>1.9303331430500896E-3</v>
      </c>
      <c r="K19">
        <f t="shared" si="1"/>
        <v>4.9087033465078117E-2</v>
      </c>
      <c r="O19" s="5"/>
      <c r="P19" s="5"/>
      <c r="Q19" s="5"/>
      <c r="R19" s="5"/>
      <c r="S19" s="5"/>
    </row>
    <row r="20" spans="1:19" x14ac:dyDescent="0.3">
      <c r="A20">
        <v>17</v>
      </c>
      <c r="B20" s="2">
        <v>44537</v>
      </c>
      <c r="C20">
        <v>11.282</v>
      </c>
      <c r="D20">
        <v>11.448</v>
      </c>
      <c r="E20">
        <v>11.228</v>
      </c>
      <c r="F20">
        <v>11.385999999999999</v>
      </c>
      <c r="G20" s="1">
        <v>10848052</v>
      </c>
      <c r="H20" s="1">
        <v>123414717</v>
      </c>
      <c r="I20" s="5"/>
      <c r="J20">
        <f t="shared" si="0"/>
        <v>1.8794879491933009E-2</v>
      </c>
      <c r="K20">
        <f t="shared" si="1"/>
        <v>0.84404636010367395</v>
      </c>
      <c r="O20" s="5"/>
      <c r="P20" s="5"/>
      <c r="Q20" s="5"/>
      <c r="R20" s="5"/>
      <c r="S20" s="5"/>
    </row>
    <row r="21" spans="1:19" x14ac:dyDescent="0.3">
      <c r="A21">
        <v>18</v>
      </c>
      <c r="B21" s="2">
        <v>44536</v>
      </c>
      <c r="C21">
        <v>10.98</v>
      </c>
      <c r="D21">
        <v>11.215999999999999</v>
      </c>
      <c r="E21">
        <v>10.936</v>
      </c>
      <c r="F21">
        <v>11.173999999999999</v>
      </c>
      <c r="G21" s="1">
        <v>11810118</v>
      </c>
      <c r="H21" s="1">
        <v>130935946</v>
      </c>
      <c r="I21" s="5"/>
      <c r="J21">
        <f t="shared" si="0"/>
        <v>3.942835955368932E-2</v>
      </c>
      <c r="K21">
        <f t="shared" si="1"/>
        <v>1.8166653133073092</v>
      </c>
      <c r="O21" s="5"/>
      <c r="P21" s="5"/>
      <c r="Q21" s="5"/>
      <c r="R21" s="5"/>
      <c r="S21" s="5"/>
    </row>
    <row r="22" spans="1:19" x14ac:dyDescent="0.3">
      <c r="A22">
        <v>19</v>
      </c>
      <c r="B22" s="2">
        <v>44533</v>
      </c>
      <c r="C22">
        <v>11.04</v>
      </c>
      <c r="D22">
        <v>11.093999999999999</v>
      </c>
      <c r="E22">
        <v>10.726000000000001</v>
      </c>
      <c r="F22">
        <v>10.742000000000001</v>
      </c>
      <c r="G22" s="1">
        <v>10084663</v>
      </c>
      <c r="H22" s="1">
        <v>109110130</v>
      </c>
      <c r="I22" s="5"/>
      <c r="J22">
        <f t="shared" si="0"/>
        <v>-1.6617812246694376E-2</v>
      </c>
      <c r="K22">
        <f t="shared" si="1"/>
        <v>-0.82523361912708171</v>
      </c>
      <c r="O22" s="5"/>
      <c r="P22" s="5"/>
      <c r="Q22" s="5"/>
      <c r="R22" s="5"/>
      <c r="S22" s="5"/>
    </row>
    <row r="23" spans="1:19" x14ac:dyDescent="0.3">
      <c r="A23">
        <v>20</v>
      </c>
      <c r="B23" s="2">
        <v>44532</v>
      </c>
      <c r="C23">
        <v>10.731999999999999</v>
      </c>
      <c r="D23">
        <v>10.978</v>
      </c>
      <c r="E23">
        <v>10.698</v>
      </c>
      <c r="F23">
        <v>10.922000000000001</v>
      </c>
      <c r="G23" s="1">
        <v>9779658</v>
      </c>
      <c r="H23" s="1">
        <v>106367404</v>
      </c>
      <c r="I23" s="5"/>
      <c r="J23">
        <f t="shared" si="0"/>
        <v>3.3015437179539043E-3</v>
      </c>
      <c r="K23">
        <f t="shared" si="1"/>
        <v>0.11372302264349217</v>
      </c>
      <c r="O23" s="5"/>
      <c r="P23" s="5"/>
      <c r="Q23" s="5"/>
      <c r="R23" s="5"/>
      <c r="S23" s="5"/>
    </row>
    <row r="24" spans="1:19" x14ac:dyDescent="0.3">
      <c r="A24">
        <v>21</v>
      </c>
      <c r="B24" s="2">
        <v>44531</v>
      </c>
      <c r="C24">
        <v>10.792</v>
      </c>
      <c r="D24">
        <v>11.004</v>
      </c>
      <c r="E24">
        <v>10.792</v>
      </c>
      <c r="F24">
        <v>10.885999999999999</v>
      </c>
      <c r="G24" s="1">
        <v>9992083</v>
      </c>
      <c r="H24" s="1">
        <v>108981281</v>
      </c>
      <c r="I24" s="5"/>
      <c r="J24">
        <f t="shared" si="0"/>
        <v>2.0979141274309668E-2</v>
      </c>
      <c r="K24">
        <f t="shared" si="1"/>
        <v>0.94700787711095402</v>
      </c>
      <c r="O24" s="5"/>
      <c r="P24" s="5"/>
      <c r="Q24" s="5"/>
      <c r="R24" s="5"/>
      <c r="S24" s="5"/>
    </row>
    <row r="25" spans="1:19" x14ac:dyDescent="0.3">
      <c r="A25">
        <v>22</v>
      </c>
      <c r="B25" s="2">
        <v>44530</v>
      </c>
      <c r="C25">
        <v>10.5</v>
      </c>
      <c r="D25">
        <v>10.79</v>
      </c>
      <c r="E25">
        <v>10.41</v>
      </c>
      <c r="F25">
        <v>10.66</v>
      </c>
      <c r="G25" s="1">
        <v>14952686</v>
      </c>
      <c r="H25" s="1">
        <v>158877377</v>
      </c>
      <c r="I25" s="5"/>
      <c r="J25">
        <f t="shared" si="0"/>
        <v>-1.687131340296107E-3</v>
      </c>
      <c r="K25">
        <f t="shared" si="1"/>
        <v>-0.12143265146023936</v>
      </c>
      <c r="O25" s="5"/>
      <c r="P25" s="5"/>
      <c r="Q25" s="5"/>
      <c r="R25" s="5"/>
      <c r="S25" s="5"/>
    </row>
    <row r="26" spans="1:19" x14ac:dyDescent="0.3">
      <c r="A26">
        <v>23</v>
      </c>
      <c r="B26" s="2">
        <v>44529</v>
      </c>
      <c r="C26">
        <v>10.936</v>
      </c>
      <c r="D26">
        <v>10.965999999999999</v>
      </c>
      <c r="E26">
        <v>10.646000000000001</v>
      </c>
      <c r="F26">
        <v>10.678000000000001</v>
      </c>
      <c r="G26" s="1">
        <v>13389305</v>
      </c>
      <c r="H26" s="1">
        <v>144321223</v>
      </c>
      <c r="I26" s="5"/>
      <c r="J26">
        <f t="shared" si="0"/>
        <v>-2.0581913898658089E-3</v>
      </c>
      <c r="K26">
        <f t="shared" si="1"/>
        <v>-0.13892364357150674</v>
      </c>
      <c r="O26" s="5"/>
      <c r="P26" s="5"/>
      <c r="Q26" s="5"/>
      <c r="R26" s="5"/>
      <c r="S26" s="5"/>
    </row>
    <row r="27" spans="1:19" x14ac:dyDescent="0.3">
      <c r="A27">
        <v>24</v>
      </c>
      <c r="B27" s="2">
        <v>44526</v>
      </c>
      <c r="C27">
        <v>10.92</v>
      </c>
      <c r="D27">
        <v>11.038</v>
      </c>
      <c r="E27">
        <v>10.7</v>
      </c>
      <c r="F27">
        <v>10.7</v>
      </c>
      <c r="G27" s="1">
        <v>22453286</v>
      </c>
      <c r="H27" s="1">
        <v>243562384</v>
      </c>
      <c r="I27" s="5"/>
      <c r="J27">
        <f t="shared" si="0"/>
        <v>-7.8171799737724756E-2</v>
      </c>
      <c r="K27">
        <f t="shared" si="1"/>
        <v>-3.7267594257214172</v>
      </c>
      <c r="O27" s="5"/>
      <c r="P27" s="5"/>
      <c r="Q27" s="5"/>
      <c r="R27" s="5"/>
      <c r="S27" s="5"/>
    </row>
    <row r="28" spans="1:19" x14ac:dyDescent="0.3">
      <c r="A28">
        <v>25</v>
      </c>
      <c r="B28" s="2">
        <v>44525</v>
      </c>
      <c r="C28">
        <v>11.462</v>
      </c>
      <c r="D28">
        <v>11.571999999999999</v>
      </c>
      <c r="E28">
        <v>11.404</v>
      </c>
      <c r="F28">
        <v>11.57</v>
      </c>
      <c r="G28" s="1">
        <v>8793212</v>
      </c>
      <c r="H28" s="1">
        <v>101250766</v>
      </c>
      <c r="I28" s="5"/>
      <c r="J28">
        <f t="shared" si="0"/>
        <v>1.0425811205336708E-2</v>
      </c>
      <c r="K28">
        <f t="shared" si="1"/>
        <v>0.44954604256944569</v>
      </c>
      <c r="O28" s="5"/>
      <c r="P28" s="5"/>
      <c r="Q28" s="5"/>
      <c r="R28" s="5"/>
      <c r="S28" s="5"/>
    </row>
    <row r="29" spans="1:19" x14ac:dyDescent="0.3">
      <c r="A29">
        <v>26</v>
      </c>
      <c r="B29" s="2">
        <v>44524</v>
      </c>
      <c r="C29">
        <v>11.15</v>
      </c>
      <c r="D29">
        <v>11.548</v>
      </c>
      <c r="E29">
        <v>11.098000000000001</v>
      </c>
      <c r="F29">
        <v>11.45</v>
      </c>
      <c r="G29" s="1">
        <v>16356050</v>
      </c>
      <c r="H29" s="1">
        <v>186363237</v>
      </c>
      <c r="I29" s="5"/>
      <c r="J29">
        <f t="shared" si="0"/>
        <v>2.3863262273295546E-2</v>
      </c>
      <c r="K29">
        <f t="shared" si="1"/>
        <v>1.0829592890177391</v>
      </c>
      <c r="O29" s="5"/>
      <c r="P29" s="5"/>
      <c r="Q29" s="5"/>
      <c r="R29" s="5"/>
      <c r="S29" s="5"/>
    </row>
    <row r="30" spans="1:19" x14ac:dyDescent="0.3">
      <c r="A30">
        <v>27</v>
      </c>
      <c r="B30" s="2">
        <v>44523</v>
      </c>
      <c r="C30">
        <v>10.8</v>
      </c>
      <c r="D30">
        <v>11.188000000000001</v>
      </c>
      <c r="E30">
        <v>10.786</v>
      </c>
      <c r="F30">
        <v>11.18</v>
      </c>
      <c r="G30" s="1">
        <v>14866248</v>
      </c>
      <c r="H30" s="1">
        <v>164718374</v>
      </c>
      <c r="I30" s="5"/>
      <c r="J30">
        <f t="shared" si="0"/>
        <v>2.8671896910612688E-2</v>
      </c>
      <c r="K30">
        <f t="shared" si="1"/>
        <v>1.3096282354721376</v>
      </c>
      <c r="O30" s="5"/>
      <c r="P30" s="5"/>
      <c r="Q30" s="5"/>
      <c r="R30" s="5"/>
      <c r="S30" s="5"/>
    </row>
    <row r="31" spans="1:19" x14ac:dyDescent="0.3">
      <c r="A31">
        <v>28</v>
      </c>
      <c r="B31" s="2">
        <v>44522</v>
      </c>
      <c r="C31">
        <v>10.87</v>
      </c>
      <c r="D31">
        <v>10.907999999999999</v>
      </c>
      <c r="E31">
        <v>10.694000000000001</v>
      </c>
      <c r="F31">
        <v>10.864000000000001</v>
      </c>
      <c r="G31" s="1">
        <v>10295063</v>
      </c>
      <c r="H31" s="1">
        <v>111392702</v>
      </c>
      <c r="I31" s="5"/>
      <c r="J31">
        <f t="shared" si="0"/>
        <v>3.6886799478535884E-3</v>
      </c>
      <c r="K31">
        <f t="shared" si="1"/>
        <v>0.13197181216155965</v>
      </c>
      <c r="O31" s="5"/>
      <c r="P31" s="5"/>
      <c r="Q31" s="5"/>
      <c r="R31" s="5"/>
      <c r="S31" s="5"/>
    </row>
    <row r="32" spans="1:19" x14ac:dyDescent="0.3">
      <c r="A32">
        <v>29</v>
      </c>
      <c r="B32" s="2">
        <v>44519</v>
      </c>
      <c r="C32">
        <v>11.37</v>
      </c>
      <c r="D32">
        <v>11.407999999999999</v>
      </c>
      <c r="E32">
        <v>10.724</v>
      </c>
      <c r="F32">
        <v>10.824</v>
      </c>
      <c r="G32" s="1">
        <v>21867321</v>
      </c>
      <c r="H32" s="1">
        <v>238409205</v>
      </c>
      <c r="I32" s="5"/>
      <c r="J32">
        <f t="shared" si="0"/>
        <v>-5.0442969919064343E-2</v>
      </c>
      <c r="K32">
        <f t="shared" si="1"/>
        <v>-2.4196805737261711</v>
      </c>
      <c r="O32" s="5"/>
      <c r="P32" s="5"/>
      <c r="Q32" s="5"/>
      <c r="R32" s="5"/>
      <c r="S32" s="5"/>
    </row>
    <row r="33" spans="1:19" x14ac:dyDescent="0.3">
      <c r="A33">
        <v>30</v>
      </c>
      <c r="B33" s="2">
        <v>44518</v>
      </c>
      <c r="C33">
        <v>11.4</v>
      </c>
      <c r="D33">
        <v>11.582000000000001</v>
      </c>
      <c r="E33">
        <v>11.286</v>
      </c>
      <c r="F33">
        <v>11.384</v>
      </c>
      <c r="G33" s="1">
        <v>7928517</v>
      </c>
      <c r="H33" s="1">
        <v>90590299</v>
      </c>
      <c r="I33" s="5"/>
      <c r="J33">
        <f t="shared" si="0"/>
        <v>-4.7322847055731969E-3</v>
      </c>
      <c r="K33">
        <f t="shared" si="1"/>
        <v>-0.26497479120669498</v>
      </c>
      <c r="O33" s="5"/>
      <c r="P33" s="5"/>
      <c r="Q33" s="5"/>
      <c r="R33" s="5"/>
      <c r="S33" s="5"/>
    </row>
    <row r="34" spans="1:19" x14ac:dyDescent="0.3">
      <c r="A34">
        <v>31</v>
      </c>
      <c r="B34" s="2">
        <v>44517</v>
      </c>
      <c r="C34">
        <v>11.24</v>
      </c>
      <c r="D34">
        <v>11.497999999999999</v>
      </c>
      <c r="E34">
        <v>11.224</v>
      </c>
      <c r="F34">
        <v>11.438000000000001</v>
      </c>
      <c r="G34" s="1">
        <v>8505961</v>
      </c>
      <c r="H34" s="1">
        <v>96984190</v>
      </c>
      <c r="I34" s="5"/>
      <c r="J34">
        <f t="shared" si="0"/>
        <v>1.7640252803118074E-2</v>
      </c>
      <c r="K34">
        <f t="shared" si="1"/>
        <v>0.7896196808399254</v>
      </c>
      <c r="O34" s="5"/>
      <c r="P34" s="5"/>
      <c r="Q34" s="5"/>
      <c r="R34" s="5"/>
      <c r="S34" s="5"/>
    </row>
    <row r="35" spans="1:19" x14ac:dyDescent="0.3">
      <c r="A35">
        <v>32</v>
      </c>
      <c r="B35" s="2">
        <v>44516</v>
      </c>
      <c r="C35">
        <v>11.23</v>
      </c>
      <c r="D35">
        <v>11.356</v>
      </c>
      <c r="E35">
        <v>11.166</v>
      </c>
      <c r="F35">
        <v>11.238</v>
      </c>
      <c r="G35" s="1">
        <v>6400562</v>
      </c>
      <c r="H35" s="1">
        <v>72000794</v>
      </c>
      <c r="I35" s="5"/>
      <c r="J35">
        <f t="shared" si="0"/>
        <v>3.2085589023659717E-3</v>
      </c>
      <c r="K35">
        <f t="shared" si="1"/>
        <v>0.10933991355427003</v>
      </c>
      <c r="O35" s="5"/>
      <c r="P35" s="5"/>
      <c r="Q35" s="5"/>
      <c r="R35" s="5"/>
      <c r="S35" s="5"/>
    </row>
    <row r="36" spans="1:19" x14ac:dyDescent="0.3">
      <c r="A36">
        <v>33</v>
      </c>
      <c r="B36" s="2">
        <v>44515</v>
      </c>
      <c r="C36">
        <v>11.05</v>
      </c>
      <c r="D36">
        <v>11.236000000000001</v>
      </c>
      <c r="E36">
        <v>10.986000000000001</v>
      </c>
      <c r="F36">
        <v>11.202</v>
      </c>
      <c r="G36" s="1">
        <v>6568912</v>
      </c>
      <c r="H36" s="1">
        <v>73236914</v>
      </c>
      <c r="I36" s="5"/>
      <c r="J36">
        <f t="shared" si="0"/>
        <v>4.4734797694726339E-3</v>
      </c>
      <c r="K36">
        <f t="shared" si="1"/>
        <v>0.16896562894345557</v>
      </c>
      <c r="O36" s="5"/>
      <c r="P36" s="5"/>
      <c r="Q36" s="5"/>
      <c r="R36" s="5"/>
      <c r="S36" s="5"/>
    </row>
    <row r="37" spans="1:19" x14ac:dyDescent="0.3">
      <c r="A37">
        <v>34</v>
      </c>
      <c r="B37" s="2">
        <v>44512</v>
      </c>
      <c r="C37">
        <v>11.162000000000001</v>
      </c>
      <c r="D37">
        <v>11.192</v>
      </c>
      <c r="E37">
        <v>11.038</v>
      </c>
      <c r="F37">
        <v>11.151999999999999</v>
      </c>
      <c r="G37" s="1">
        <v>4846393</v>
      </c>
      <c r="H37" s="1">
        <v>53921381</v>
      </c>
      <c r="I37" s="5"/>
      <c r="J37">
        <f t="shared" si="0"/>
        <v>-8.9629834807392051E-4</v>
      </c>
      <c r="K37">
        <f t="shared" si="1"/>
        <v>-8.4154443676003415E-2</v>
      </c>
      <c r="O37" s="5"/>
      <c r="P37" s="5"/>
      <c r="Q37" s="5"/>
      <c r="R37" s="5"/>
      <c r="S37" s="5"/>
    </row>
    <row r="38" spans="1:19" x14ac:dyDescent="0.3">
      <c r="A38">
        <v>35</v>
      </c>
      <c r="B38" s="2">
        <v>44511</v>
      </c>
      <c r="C38">
        <v>11.1</v>
      </c>
      <c r="D38">
        <v>11.231999999999999</v>
      </c>
      <c r="E38">
        <v>11.098000000000001</v>
      </c>
      <c r="F38">
        <v>11.162000000000001</v>
      </c>
      <c r="G38" s="1">
        <v>5840942</v>
      </c>
      <c r="H38" s="1">
        <v>65221591</v>
      </c>
      <c r="I38" s="5"/>
      <c r="J38">
        <f t="shared" si="0"/>
        <v>5.9304693537114046E-3</v>
      </c>
      <c r="K38">
        <f t="shared" si="1"/>
        <v>0.23764506062485513</v>
      </c>
      <c r="O38" s="5"/>
      <c r="P38" s="5"/>
      <c r="Q38" s="5"/>
      <c r="R38" s="5"/>
      <c r="S38" s="5"/>
    </row>
    <row r="39" spans="1:19" x14ac:dyDescent="0.3">
      <c r="A39">
        <v>36</v>
      </c>
      <c r="B39" s="2">
        <v>44510</v>
      </c>
      <c r="C39">
        <v>11</v>
      </c>
      <c r="D39">
        <v>11.144</v>
      </c>
      <c r="E39">
        <v>10.95</v>
      </c>
      <c r="F39">
        <v>11.096</v>
      </c>
      <c r="G39" s="1">
        <v>6919634</v>
      </c>
      <c r="H39" s="1">
        <v>76546127</v>
      </c>
      <c r="I39" s="5"/>
      <c r="J39">
        <f t="shared" si="0"/>
        <v>9.4169475325368707E-3</v>
      </c>
      <c r="K39">
        <f t="shared" si="1"/>
        <v>0.40199032601426998</v>
      </c>
      <c r="O39" s="5"/>
      <c r="P39" s="5"/>
      <c r="Q39" s="5"/>
      <c r="R39" s="5"/>
      <c r="S39" s="5"/>
    </row>
    <row r="40" spans="1:19" x14ac:dyDescent="0.3">
      <c r="A40">
        <v>37</v>
      </c>
      <c r="B40" s="2">
        <v>44509</v>
      </c>
      <c r="C40">
        <v>11.12</v>
      </c>
      <c r="D40">
        <v>11.17</v>
      </c>
      <c r="E40">
        <v>10.942</v>
      </c>
      <c r="F40">
        <v>10.992000000000001</v>
      </c>
      <c r="G40" s="1">
        <v>8588143</v>
      </c>
      <c r="H40" s="1">
        <v>94825481</v>
      </c>
      <c r="I40" s="5"/>
      <c r="J40">
        <f t="shared" si="0"/>
        <v>-1.7674039859719756E-2</v>
      </c>
      <c r="K40">
        <f t="shared" si="1"/>
        <v>-0.87502197243688562</v>
      </c>
      <c r="O40" s="5"/>
      <c r="P40" s="5"/>
      <c r="Q40" s="5"/>
      <c r="R40" s="5"/>
      <c r="S40" s="5"/>
    </row>
    <row r="41" spans="1:19" x14ac:dyDescent="0.3">
      <c r="A41">
        <v>38</v>
      </c>
      <c r="B41" s="2">
        <v>44508</v>
      </c>
      <c r="C41">
        <v>11.154</v>
      </c>
      <c r="D41">
        <v>11.302</v>
      </c>
      <c r="E41">
        <v>11.071999999999999</v>
      </c>
      <c r="F41">
        <v>11.188000000000001</v>
      </c>
      <c r="G41" s="1">
        <v>5700175</v>
      </c>
      <c r="H41" s="1">
        <v>63883853</v>
      </c>
      <c r="I41" s="5"/>
      <c r="J41">
        <f t="shared" si="0"/>
        <v>3.0435973723514035E-3</v>
      </c>
      <c r="K41">
        <f t="shared" si="1"/>
        <v>0.10156397318156382</v>
      </c>
      <c r="O41" s="5"/>
      <c r="P41" s="5"/>
      <c r="Q41" s="5"/>
      <c r="R41" s="5"/>
      <c r="S41" s="5"/>
    </row>
    <row r="42" spans="1:19" x14ac:dyDescent="0.3">
      <c r="A42">
        <v>39</v>
      </c>
      <c r="B42" s="2">
        <v>44505</v>
      </c>
      <c r="C42">
        <v>11.03</v>
      </c>
      <c r="D42">
        <v>11.273999999999999</v>
      </c>
      <c r="E42">
        <v>11.026</v>
      </c>
      <c r="F42">
        <v>11.154</v>
      </c>
      <c r="G42" s="1">
        <v>9489772</v>
      </c>
      <c r="H42" s="1">
        <v>105959448</v>
      </c>
      <c r="I42" s="5"/>
      <c r="J42">
        <f t="shared" si="0"/>
        <v>7.7401160426824201E-3</v>
      </c>
      <c r="K42">
        <f t="shared" si="1"/>
        <v>0.32294800821427866</v>
      </c>
      <c r="O42" s="5"/>
      <c r="P42" s="5"/>
      <c r="Q42" s="5"/>
      <c r="R42" s="5"/>
      <c r="S42" s="5"/>
    </row>
    <row r="43" spans="1:19" x14ac:dyDescent="0.3">
      <c r="A43">
        <v>40</v>
      </c>
      <c r="B43" s="2">
        <v>44504</v>
      </c>
      <c r="C43">
        <v>11.577999999999999</v>
      </c>
      <c r="D43">
        <v>11.704000000000001</v>
      </c>
      <c r="E43">
        <v>11.007999999999999</v>
      </c>
      <c r="F43">
        <v>11.068</v>
      </c>
      <c r="G43" s="1">
        <v>15159427</v>
      </c>
      <c r="H43" s="1">
        <v>170476948</v>
      </c>
      <c r="I43" s="5"/>
      <c r="J43">
        <f t="shared" si="0"/>
        <v>-3.8115045276419686E-2</v>
      </c>
      <c r="K43">
        <f t="shared" si="1"/>
        <v>-1.8385680747577482</v>
      </c>
      <c r="O43" s="5"/>
      <c r="P43" s="5"/>
      <c r="Q43" s="5"/>
      <c r="R43" s="5"/>
      <c r="S43" s="5"/>
    </row>
    <row r="44" spans="1:19" x14ac:dyDescent="0.3">
      <c r="A44">
        <v>41</v>
      </c>
      <c r="B44" s="2">
        <v>44503</v>
      </c>
      <c r="C44">
        <v>11.348000000000001</v>
      </c>
      <c r="D44">
        <v>11.522</v>
      </c>
      <c r="E44">
        <v>11.284000000000001</v>
      </c>
      <c r="F44">
        <v>11.497999999999999</v>
      </c>
      <c r="G44" s="1">
        <v>9520142</v>
      </c>
      <c r="H44" s="1">
        <v>108825927</v>
      </c>
      <c r="I44" s="5"/>
      <c r="J44">
        <f t="shared" si="0"/>
        <v>1.3484137411327436E-2</v>
      </c>
      <c r="K44">
        <f t="shared" si="1"/>
        <v>0.59370912238550033</v>
      </c>
      <c r="O44" s="5"/>
      <c r="P44" s="5"/>
      <c r="Q44" s="5"/>
      <c r="R44" s="5"/>
      <c r="S44" s="5"/>
    </row>
    <row r="45" spans="1:19" x14ac:dyDescent="0.3">
      <c r="A45">
        <v>42</v>
      </c>
      <c r="B45" s="2">
        <v>44502</v>
      </c>
      <c r="C45">
        <v>11.27</v>
      </c>
      <c r="D45">
        <v>11.343999999999999</v>
      </c>
      <c r="E45">
        <v>11.114000000000001</v>
      </c>
      <c r="F45">
        <v>11.343999999999999</v>
      </c>
      <c r="G45" s="1">
        <v>8361526</v>
      </c>
      <c r="H45" s="1">
        <v>94102642</v>
      </c>
      <c r="I45" s="5"/>
      <c r="J45">
        <f t="shared" si="0"/>
        <v>3.8862440714766645E-3</v>
      </c>
      <c r="K45">
        <f t="shared" si="1"/>
        <v>0.14128457038429998</v>
      </c>
      <c r="O45" s="5"/>
      <c r="P45" s="5"/>
      <c r="Q45" s="5"/>
      <c r="R45" s="5"/>
      <c r="S45" s="5"/>
    </row>
    <row r="46" spans="1:19" x14ac:dyDescent="0.3">
      <c r="A46">
        <v>43</v>
      </c>
      <c r="B46" s="2">
        <v>44501</v>
      </c>
      <c r="C46">
        <v>11.1</v>
      </c>
      <c r="D46">
        <v>11.412000000000001</v>
      </c>
      <c r="E46">
        <v>11.1</v>
      </c>
      <c r="F46">
        <v>11.3</v>
      </c>
      <c r="G46" s="1">
        <v>8728806</v>
      </c>
      <c r="H46" s="1">
        <v>98790558</v>
      </c>
      <c r="I46" s="5"/>
      <c r="J46">
        <f t="shared" si="0"/>
        <v>1.3722036570950205E-2</v>
      </c>
      <c r="K46">
        <f t="shared" si="1"/>
        <v>0.60492318956698321</v>
      </c>
      <c r="O46" s="5"/>
      <c r="P46" s="5"/>
      <c r="Q46" s="5"/>
      <c r="R46" s="5"/>
      <c r="S46" s="5"/>
    </row>
    <row r="47" spans="1:19" x14ac:dyDescent="0.3">
      <c r="A47">
        <v>44</v>
      </c>
      <c r="B47" s="2">
        <v>44498</v>
      </c>
      <c r="C47">
        <v>11.082000000000001</v>
      </c>
      <c r="D47">
        <v>11.242000000000001</v>
      </c>
      <c r="E47">
        <v>11.002000000000001</v>
      </c>
      <c r="F47">
        <v>11.146000000000001</v>
      </c>
      <c r="G47" s="1">
        <v>9250019</v>
      </c>
      <c r="H47" s="1">
        <v>103067121</v>
      </c>
      <c r="I47" s="5"/>
      <c r="J47">
        <f t="shared" si="0"/>
        <v>6.3000838386293306E-3</v>
      </c>
      <c r="K47">
        <f t="shared" si="1"/>
        <v>0.25506791185178357</v>
      </c>
      <c r="O47" s="5"/>
      <c r="P47" s="5"/>
      <c r="Q47" s="5"/>
      <c r="R47" s="5"/>
      <c r="S47" s="5"/>
    </row>
    <row r="48" spans="1:19" x14ac:dyDescent="0.3">
      <c r="A48">
        <v>45</v>
      </c>
      <c r="B48" s="2">
        <v>44497</v>
      </c>
      <c r="C48">
        <v>11.052</v>
      </c>
      <c r="D48">
        <v>11.268000000000001</v>
      </c>
      <c r="E48">
        <v>10.884</v>
      </c>
      <c r="F48">
        <v>11.076000000000001</v>
      </c>
      <c r="G48" s="1">
        <v>13528597</v>
      </c>
      <c r="H48" s="1">
        <v>149360479</v>
      </c>
      <c r="I48" s="5"/>
      <c r="J48">
        <f t="shared" si="0"/>
        <v>-1.805543021966329E-4</v>
      </c>
      <c r="K48">
        <f t="shared" si="1"/>
        <v>-5.0415771257229347E-2</v>
      </c>
      <c r="O48" s="5"/>
      <c r="P48" s="5"/>
      <c r="Q48" s="5"/>
      <c r="R48" s="5"/>
      <c r="S48" s="5"/>
    </row>
    <row r="49" spans="1:19" x14ac:dyDescent="0.3">
      <c r="A49">
        <v>46</v>
      </c>
      <c r="B49" s="2">
        <v>44496</v>
      </c>
      <c r="C49">
        <v>11.86</v>
      </c>
      <c r="D49">
        <v>11.868</v>
      </c>
      <c r="E49">
        <v>11.028</v>
      </c>
      <c r="F49">
        <v>11.077999999999999</v>
      </c>
      <c r="G49" s="1">
        <v>27512703</v>
      </c>
      <c r="H49" s="1">
        <v>309198771</v>
      </c>
      <c r="I49" s="5"/>
      <c r="J49">
        <f t="shared" si="0"/>
        <v>-7.1745293611748182E-2</v>
      </c>
      <c r="K49">
        <f t="shared" si="1"/>
        <v>-3.4238274122028001</v>
      </c>
      <c r="O49" s="5"/>
      <c r="P49" s="5"/>
      <c r="Q49" s="5"/>
      <c r="R49" s="5"/>
      <c r="S49" s="5"/>
    </row>
    <row r="50" spans="1:19" x14ac:dyDescent="0.3">
      <c r="A50">
        <v>47</v>
      </c>
      <c r="B50" s="2">
        <v>44495</v>
      </c>
      <c r="C50">
        <v>11.75</v>
      </c>
      <c r="D50">
        <v>11.92</v>
      </c>
      <c r="E50">
        <v>11.635999999999999</v>
      </c>
      <c r="F50">
        <v>11.901999999999999</v>
      </c>
      <c r="G50" s="1">
        <v>9472890</v>
      </c>
      <c r="H50" s="1">
        <v>111819658</v>
      </c>
      <c r="I50" s="5"/>
      <c r="J50">
        <f t="shared" si="0"/>
        <v>2.1743679807731953E-2</v>
      </c>
      <c r="K50">
        <f t="shared" si="1"/>
        <v>0.98304661928316162</v>
      </c>
      <c r="O50" s="5"/>
      <c r="P50" s="5"/>
      <c r="Q50" s="5"/>
      <c r="R50" s="5"/>
      <c r="S50" s="5"/>
    </row>
    <row r="51" spans="1:19" x14ac:dyDescent="0.3">
      <c r="A51">
        <v>48</v>
      </c>
      <c r="B51" s="2">
        <v>44494</v>
      </c>
      <c r="C51">
        <v>11.608000000000001</v>
      </c>
      <c r="D51">
        <v>11.746</v>
      </c>
      <c r="E51">
        <v>11.518000000000001</v>
      </c>
      <c r="F51">
        <v>11.646000000000001</v>
      </c>
      <c r="G51" s="1">
        <v>7337308</v>
      </c>
      <c r="H51" s="1">
        <v>85402776</v>
      </c>
      <c r="I51" s="5"/>
      <c r="J51">
        <f t="shared" si="0"/>
        <v>2.407153844587469E-3</v>
      </c>
      <c r="K51">
        <f t="shared" si="1"/>
        <v>7.1563360783933383E-2</v>
      </c>
      <c r="O51" s="5"/>
      <c r="P51" s="5"/>
      <c r="Q51" s="5"/>
      <c r="R51" s="5"/>
      <c r="S51" s="5"/>
    </row>
    <row r="52" spans="1:19" x14ac:dyDescent="0.3">
      <c r="A52">
        <v>49</v>
      </c>
      <c r="B52" s="2">
        <v>44491</v>
      </c>
      <c r="C52">
        <v>11.64</v>
      </c>
      <c r="D52">
        <v>11.72</v>
      </c>
      <c r="E52">
        <v>11.481999999999999</v>
      </c>
      <c r="F52">
        <v>11.618</v>
      </c>
      <c r="G52" s="1">
        <v>7274947</v>
      </c>
      <c r="H52" s="1">
        <v>84612125</v>
      </c>
      <c r="I52" s="5"/>
      <c r="J52">
        <f t="shared" si="0"/>
        <v>3.7944164186937868E-3</v>
      </c>
      <c r="K52">
        <f t="shared" si="1"/>
        <v>0.13695600752153939</v>
      </c>
      <c r="O52" s="5"/>
      <c r="P52" s="5"/>
      <c r="Q52" s="5"/>
      <c r="R52" s="5"/>
      <c r="S52" s="5"/>
    </row>
    <row r="53" spans="1:19" x14ac:dyDescent="0.3">
      <c r="A53">
        <v>50</v>
      </c>
      <c r="B53" s="2">
        <v>44490</v>
      </c>
      <c r="C53">
        <v>11.494</v>
      </c>
      <c r="D53">
        <v>11.706</v>
      </c>
      <c r="E53">
        <v>11.286</v>
      </c>
      <c r="F53">
        <v>11.574</v>
      </c>
      <c r="G53" s="1">
        <v>10709243</v>
      </c>
      <c r="H53" s="1">
        <v>123374894</v>
      </c>
      <c r="I53" s="5"/>
      <c r="J53">
        <f t="shared" si="0"/>
        <v>6.9360430660972581E-3</v>
      </c>
      <c r="K53">
        <f t="shared" si="1"/>
        <v>0.28504569534970686</v>
      </c>
      <c r="O53" s="5"/>
      <c r="P53" s="5"/>
      <c r="Q53" s="5"/>
      <c r="R53" s="5"/>
      <c r="S53" s="5"/>
    </row>
    <row r="54" spans="1:19" x14ac:dyDescent="0.3">
      <c r="A54">
        <v>51</v>
      </c>
      <c r="B54" s="2">
        <v>44489</v>
      </c>
      <c r="C54">
        <v>11.45</v>
      </c>
      <c r="D54">
        <v>11.545999999999999</v>
      </c>
      <c r="E54">
        <v>11.222</v>
      </c>
      <c r="F54">
        <v>11.494</v>
      </c>
      <c r="G54" s="1">
        <v>7833347</v>
      </c>
      <c r="H54" s="1">
        <v>89278349</v>
      </c>
      <c r="I54" s="5"/>
      <c r="J54">
        <f t="shared" si="0"/>
        <v>8.2118046851000111E-3</v>
      </c>
      <c r="K54">
        <f t="shared" si="1"/>
        <v>0.34518242103524366</v>
      </c>
      <c r="O54" s="5"/>
      <c r="P54" s="5"/>
      <c r="Q54" s="5"/>
      <c r="R54" s="5"/>
      <c r="S54" s="5"/>
    </row>
    <row r="55" spans="1:19" x14ac:dyDescent="0.3">
      <c r="A55">
        <v>52</v>
      </c>
      <c r="B55" s="2">
        <v>44488</v>
      </c>
      <c r="C55">
        <v>11.414</v>
      </c>
      <c r="D55">
        <v>11.558</v>
      </c>
      <c r="E55">
        <v>11.382</v>
      </c>
      <c r="F55">
        <v>11.4</v>
      </c>
      <c r="G55" s="1">
        <v>4951753</v>
      </c>
      <c r="H55" s="1">
        <v>56649975</v>
      </c>
      <c r="I55" s="5"/>
      <c r="J55">
        <f t="shared" si="0"/>
        <v>-3.5026305512020003E-3</v>
      </c>
      <c r="K55">
        <f t="shared" si="1"/>
        <v>-0.20701147465285075</v>
      </c>
      <c r="O55" s="5"/>
      <c r="P55" s="5"/>
      <c r="Q55" s="5"/>
      <c r="R55" s="5"/>
      <c r="S55" s="5"/>
    </row>
    <row r="56" spans="1:19" x14ac:dyDescent="0.3">
      <c r="A56">
        <v>53</v>
      </c>
      <c r="B56" s="2">
        <v>44487</v>
      </c>
      <c r="C56">
        <v>11.484</v>
      </c>
      <c r="D56">
        <v>11.635999999999999</v>
      </c>
      <c r="E56">
        <v>11.43</v>
      </c>
      <c r="F56">
        <v>11.44</v>
      </c>
      <c r="G56" s="1">
        <v>6789564</v>
      </c>
      <c r="H56" s="1">
        <v>78131901</v>
      </c>
      <c r="I56" s="5"/>
      <c r="J56">
        <f t="shared" si="0"/>
        <v>2.4505526003981877E-3</v>
      </c>
      <c r="K56">
        <f t="shared" si="1"/>
        <v>7.3609087065715464E-2</v>
      </c>
      <c r="O56" s="5"/>
      <c r="P56" s="5"/>
      <c r="Q56" s="5"/>
      <c r="R56" s="5"/>
      <c r="S56" s="5"/>
    </row>
    <row r="57" spans="1:19" x14ac:dyDescent="0.3">
      <c r="A57">
        <v>54</v>
      </c>
      <c r="B57" s="2">
        <v>44484</v>
      </c>
      <c r="C57">
        <v>11.17</v>
      </c>
      <c r="D57">
        <v>11.502000000000001</v>
      </c>
      <c r="E57">
        <v>11.17</v>
      </c>
      <c r="F57">
        <v>11.412000000000001</v>
      </c>
      <c r="G57" s="1">
        <v>9418037</v>
      </c>
      <c r="H57" s="1">
        <v>107214760</v>
      </c>
      <c r="I57" s="5"/>
      <c r="J57">
        <f t="shared" si="0"/>
        <v>3.1149621778767518E-2</v>
      </c>
      <c r="K57">
        <f t="shared" si="1"/>
        <v>1.4264229865455653</v>
      </c>
      <c r="O57" s="5"/>
      <c r="P57" s="5"/>
      <c r="Q57" s="5"/>
      <c r="R57" s="5"/>
      <c r="S57" s="5"/>
    </row>
    <row r="58" spans="1:19" x14ac:dyDescent="0.3">
      <c r="A58">
        <v>55</v>
      </c>
      <c r="B58" s="2">
        <v>44483</v>
      </c>
      <c r="C58">
        <v>11.05</v>
      </c>
      <c r="D58">
        <v>11.173999999999999</v>
      </c>
      <c r="E58">
        <v>10.994</v>
      </c>
      <c r="F58">
        <v>11.061999999999999</v>
      </c>
      <c r="G58" s="1">
        <v>7062033</v>
      </c>
      <c r="H58" s="1">
        <v>78251535</v>
      </c>
      <c r="I58" s="5"/>
      <c r="J58">
        <f t="shared" si="0"/>
        <v>9.9937235863385484E-3</v>
      </c>
      <c r="K58">
        <f t="shared" si="1"/>
        <v>0.42917833889442786</v>
      </c>
      <c r="O58" s="5"/>
      <c r="P58" s="5"/>
      <c r="Q58" s="5"/>
      <c r="R58" s="5"/>
      <c r="S58" s="5"/>
    </row>
    <row r="59" spans="1:19" x14ac:dyDescent="0.3">
      <c r="A59">
        <v>56</v>
      </c>
      <c r="B59" s="2">
        <v>44482</v>
      </c>
      <c r="C59">
        <v>11.404</v>
      </c>
      <c r="D59">
        <v>11.42</v>
      </c>
      <c r="E59">
        <v>10.9</v>
      </c>
      <c r="F59">
        <v>10.952</v>
      </c>
      <c r="G59" s="1">
        <v>12191740</v>
      </c>
      <c r="H59" s="1">
        <v>134900655</v>
      </c>
      <c r="I59" s="5"/>
      <c r="J59">
        <f t="shared" si="0"/>
        <v>-4.3593897965504086E-2</v>
      </c>
      <c r="K59">
        <f t="shared" si="1"/>
        <v>-2.0968296937994659</v>
      </c>
      <c r="O59" s="5"/>
      <c r="P59" s="5"/>
      <c r="Q59" s="5"/>
      <c r="R59" s="5"/>
      <c r="S59" s="5"/>
    </row>
    <row r="60" spans="1:19" x14ac:dyDescent="0.3">
      <c r="A60">
        <v>57</v>
      </c>
      <c r="B60" s="2">
        <v>44481</v>
      </c>
      <c r="C60">
        <v>11.39</v>
      </c>
      <c r="D60">
        <v>11.45</v>
      </c>
      <c r="E60">
        <v>11.31</v>
      </c>
      <c r="F60">
        <v>11.44</v>
      </c>
      <c r="G60" s="1">
        <v>6303353</v>
      </c>
      <c r="H60" s="1">
        <v>71854528</v>
      </c>
      <c r="I60" s="5"/>
      <c r="J60">
        <f t="shared" si="0"/>
        <v>-6.6213867982776679E-3</v>
      </c>
      <c r="K60">
        <f t="shared" si="1"/>
        <v>-0.35402309980038466</v>
      </c>
      <c r="O60" s="5"/>
      <c r="P60" s="5"/>
      <c r="Q60" s="5"/>
      <c r="R60" s="5"/>
      <c r="S60" s="5"/>
    </row>
    <row r="61" spans="1:19" x14ac:dyDescent="0.3">
      <c r="A61">
        <v>58</v>
      </c>
      <c r="B61" s="2">
        <v>44480</v>
      </c>
      <c r="C61">
        <v>11.46</v>
      </c>
      <c r="D61">
        <v>11.666</v>
      </c>
      <c r="E61">
        <v>11.456</v>
      </c>
      <c r="F61">
        <v>11.516</v>
      </c>
      <c r="G61" s="1">
        <v>8818043</v>
      </c>
      <c r="H61" s="1">
        <v>102005142</v>
      </c>
      <c r="I61" s="5"/>
      <c r="J61">
        <f t="shared" si="0"/>
        <v>6.2717975620656024E-3</v>
      </c>
      <c r="K61">
        <f t="shared" si="1"/>
        <v>0.2537345561299616</v>
      </c>
      <c r="O61" s="5"/>
      <c r="P61" s="5"/>
      <c r="Q61" s="5"/>
      <c r="R61" s="5"/>
      <c r="S61" s="5"/>
    </row>
    <row r="62" spans="1:19" x14ac:dyDescent="0.3">
      <c r="A62">
        <v>59</v>
      </c>
      <c r="B62" s="2">
        <v>44477</v>
      </c>
      <c r="C62">
        <v>11.41</v>
      </c>
      <c r="D62">
        <v>11.544</v>
      </c>
      <c r="E62">
        <v>11.31</v>
      </c>
      <c r="F62">
        <v>11.444000000000001</v>
      </c>
      <c r="G62" s="1">
        <v>7983614</v>
      </c>
      <c r="H62" s="1">
        <v>91325553</v>
      </c>
      <c r="I62" s="5"/>
      <c r="J62">
        <f t="shared" si="0"/>
        <v>4.2031585522019372E-3</v>
      </c>
      <c r="K62">
        <f t="shared" si="1"/>
        <v>0.15622325399828707</v>
      </c>
      <c r="O62" s="5"/>
      <c r="P62" s="5"/>
      <c r="Q62" s="5"/>
      <c r="R62" s="5"/>
      <c r="S62" s="5"/>
    </row>
    <row r="63" spans="1:19" x14ac:dyDescent="0.3">
      <c r="A63">
        <v>60</v>
      </c>
      <c r="B63" s="2">
        <v>44476</v>
      </c>
      <c r="C63">
        <v>11.09</v>
      </c>
      <c r="D63">
        <v>11.494</v>
      </c>
      <c r="E63">
        <v>11.048</v>
      </c>
      <c r="F63">
        <v>11.396000000000001</v>
      </c>
      <c r="G63" s="1">
        <v>15275510</v>
      </c>
      <c r="H63" s="1">
        <v>172791853</v>
      </c>
      <c r="I63" s="5"/>
      <c r="J63">
        <f t="shared" si="0"/>
        <v>4.2117146662135986E-2</v>
      </c>
      <c r="K63">
        <f t="shared" si="1"/>
        <v>1.9434090954990479</v>
      </c>
      <c r="O63" s="5"/>
      <c r="P63" s="5"/>
      <c r="Q63" s="5"/>
      <c r="R63" s="5"/>
      <c r="S63" s="5"/>
    </row>
    <row r="64" spans="1:19" x14ac:dyDescent="0.3">
      <c r="A64">
        <v>61</v>
      </c>
      <c r="B64" s="2">
        <v>44475</v>
      </c>
      <c r="C64">
        <v>10.994</v>
      </c>
      <c r="D64">
        <v>11.102</v>
      </c>
      <c r="E64">
        <v>10.72</v>
      </c>
      <c r="F64">
        <v>10.926</v>
      </c>
      <c r="G64" s="1">
        <v>10851967</v>
      </c>
      <c r="H64" s="1">
        <v>118437464</v>
      </c>
      <c r="I64" s="5"/>
      <c r="J64">
        <f t="shared" si="0"/>
        <v>-1.0560913888326891E-2</v>
      </c>
      <c r="K64">
        <f t="shared" si="1"/>
        <v>-0.5397241401955496</v>
      </c>
      <c r="O64" s="5"/>
      <c r="P64" s="5"/>
      <c r="Q64" s="5"/>
      <c r="R64" s="5"/>
      <c r="S64" s="5"/>
    </row>
    <row r="65" spans="1:19" x14ac:dyDescent="0.3">
      <c r="A65">
        <v>62</v>
      </c>
      <c r="B65" s="2">
        <v>44474</v>
      </c>
      <c r="C65">
        <v>10.63</v>
      </c>
      <c r="D65">
        <v>11.042</v>
      </c>
      <c r="E65">
        <v>10.592000000000001</v>
      </c>
      <c r="F65">
        <v>11.042</v>
      </c>
      <c r="G65" s="1">
        <v>9004704</v>
      </c>
      <c r="H65" s="1">
        <v>97958094</v>
      </c>
      <c r="I65" s="5"/>
      <c r="J65">
        <f t="shared" si="0"/>
        <v>3.5207765124154265E-2</v>
      </c>
      <c r="K65">
        <f t="shared" si="1"/>
        <v>1.6177153483152156</v>
      </c>
      <c r="O65" s="5"/>
      <c r="P65" s="5"/>
      <c r="Q65" s="5"/>
      <c r="R65" s="5"/>
      <c r="S65" s="5"/>
    </row>
    <row r="66" spans="1:19" x14ac:dyDescent="0.3">
      <c r="A66">
        <v>63</v>
      </c>
      <c r="B66" s="2">
        <v>44473</v>
      </c>
      <c r="C66">
        <v>10.782</v>
      </c>
      <c r="D66">
        <v>10.864000000000001</v>
      </c>
      <c r="E66">
        <v>10.57</v>
      </c>
      <c r="F66">
        <v>10.66</v>
      </c>
      <c r="G66" s="1">
        <v>6977645</v>
      </c>
      <c r="H66" s="1">
        <v>74486220</v>
      </c>
      <c r="I66" s="5"/>
      <c r="J66">
        <f t="shared" si="0"/>
        <v>-1.3047715392475632E-2</v>
      </c>
      <c r="K66">
        <f t="shared" si="1"/>
        <v>-0.6569467448434877</v>
      </c>
      <c r="O66" s="5"/>
      <c r="P66" s="5"/>
      <c r="Q66" s="5"/>
      <c r="R66" s="5"/>
      <c r="S66" s="5"/>
    </row>
    <row r="67" spans="1:19" x14ac:dyDescent="0.3">
      <c r="A67">
        <v>64</v>
      </c>
      <c r="B67" s="2">
        <v>44470</v>
      </c>
      <c r="C67">
        <v>10.846</v>
      </c>
      <c r="D67">
        <v>10.906000000000001</v>
      </c>
      <c r="E67">
        <v>10.686</v>
      </c>
      <c r="F67">
        <v>10.8</v>
      </c>
      <c r="G67" s="1">
        <v>8422255</v>
      </c>
      <c r="H67" s="1">
        <v>90890088</v>
      </c>
      <c r="I67" s="5"/>
      <c r="J67">
        <f t="shared" si="0"/>
        <v>-2.1797730887135536E-2</v>
      </c>
      <c r="K67">
        <f t="shared" si="1"/>
        <v>-1.0694041143933579</v>
      </c>
      <c r="O67" s="5"/>
      <c r="P67" s="5"/>
      <c r="Q67" s="5"/>
      <c r="R67" s="5"/>
      <c r="S67" s="5"/>
    </row>
    <row r="68" spans="1:19" x14ac:dyDescent="0.3">
      <c r="A68">
        <v>65</v>
      </c>
      <c r="B68" s="2">
        <v>44469</v>
      </c>
      <c r="C68">
        <v>11.098000000000001</v>
      </c>
      <c r="D68">
        <v>11.167999999999999</v>
      </c>
      <c r="E68">
        <v>10.996</v>
      </c>
      <c r="F68">
        <v>11.038</v>
      </c>
      <c r="G68" s="1">
        <v>7523651</v>
      </c>
      <c r="H68" s="1">
        <v>83207455</v>
      </c>
      <c r="I68" s="5"/>
      <c r="J68">
        <f t="shared" si="0"/>
        <v>3.6304269316867525E-3</v>
      </c>
      <c r="K68">
        <f t="shared" si="1"/>
        <v>0.1292258872164915</v>
      </c>
      <c r="O68" s="5"/>
      <c r="P68" s="5"/>
      <c r="Q68" s="5"/>
      <c r="R68" s="5"/>
      <c r="S68" s="5"/>
    </row>
    <row r="69" spans="1:19" x14ac:dyDescent="0.3">
      <c r="A69">
        <v>66</v>
      </c>
      <c r="B69" s="2">
        <v>44468</v>
      </c>
      <c r="C69">
        <v>10.946</v>
      </c>
      <c r="D69">
        <v>11</v>
      </c>
      <c r="E69">
        <v>10.827999999999999</v>
      </c>
      <c r="F69">
        <v>10.997999999999999</v>
      </c>
      <c r="G69" s="1">
        <v>6781772</v>
      </c>
      <c r="H69" s="1">
        <v>74176086</v>
      </c>
      <c r="I69" s="5"/>
      <c r="J69">
        <f t="shared" ref="J69:J132" si="2">LN(F69/F70)</f>
        <v>7.6670693215827356E-3</v>
      </c>
      <c r="K69">
        <f t="shared" ref="K69:K132" si="3">(J69-$M$6)/$M$7</f>
        <v>0.319504739061509</v>
      </c>
      <c r="O69" s="5"/>
      <c r="P69" s="5"/>
      <c r="Q69" s="5"/>
      <c r="R69" s="5"/>
      <c r="S69" s="5"/>
    </row>
    <row r="70" spans="1:19" x14ac:dyDescent="0.3">
      <c r="A70">
        <v>67</v>
      </c>
      <c r="B70" s="2">
        <v>44467</v>
      </c>
      <c r="C70">
        <v>11.14</v>
      </c>
      <c r="D70">
        <v>11.282</v>
      </c>
      <c r="E70">
        <v>10.906000000000001</v>
      </c>
      <c r="F70">
        <v>10.914</v>
      </c>
      <c r="G70" s="1">
        <v>10523422</v>
      </c>
      <c r="H70" s="1">
        <v>116816742</v>
      </c>
      <c r="I70" s="5"/>
      <c r="J70">
        <f t="shared" si="2"/>
        <v>-1.7078903503929346E-2</v>
      </c>
      <c r="K70">
        <f t="shared" si="3"/>
        <v>-0.84696849344789205</v>
      </c>
      <c r="O70" s="5"/>
      <c r="P70" s="5"/>
      <c r="Q70" s="5"/>
      <c r="R70" s="5"/>
      <c r="S70" s="5"/>
    </row>
    <row r="71" spans="1:19" x14ac:dyDescent="0.3">
      <c r="A71">
        <v>68</v>
      </c>
      <c r="B71" s="2">
        <v>44466</v>
      </c>
      <c r="C71">
        <v>10.88</v>
      </c>
      <c r="D71">
        <v>11.15</v>
      </c>
      <c r="E71">
        <v>10.82</v>
      </c>
      <c r="F71">
        <v>11.102</v>
      </c>
      <c r="G71" s="1">
        <v>10702579</v>
      </c>
      <c r="H71" s="1">
        <v>118231691</v>
      </c>
      <c r="I71" s="5"/>
      <c r="J71">
        <f t="shared" si="2"/>
        <v>2.4989900515914987E-2</v>
      </c>
      <c r="K71">
        <f t="shared" si="3"/>
        <v>1.1360666516582623</v>
      </c>
      <c r="O71" s="5"/>
      <c r="P71" s="5"/>
      <c r="Q71" s="5"/>
      <c r="R71" s="5"/>
      <c r="S71" s="5"/>
    </row>
    <row r="72" spans="1:19" x14ac:dyDescent="0.3">
      <c r="A72">
        <v>69</v>
      </c>
      <c r="B72" s="2">
        <v>44463</v>
      </c>
      <c r="C72">
        <v>10.686</v>
      </c>
      <c r="D72">
        <v>10.834</v>
      </c>
      <c r="E72">
        <v>10.584</v>
      </c>
      <c r="F72">
        <v>10.827999999999999</v>
      </c>
      <c r="G72" s="1">
        <v>8388269</v>
      </c>
      <c r="H72" s="1">
        <v>90247199</v>
      </c>
      <c r="I72" s="5"/>
      <c r="J72">
        <f t="shared" si="2"/>
        <v>1.6012257954021246E-2</v>
      </c>
      <c r="K72">
        <f t="shared" si="3"/>
        <v>0.71287941980735747</v>
      </c>
      <c r="O72" s="5"/>
      <c r="P72" s="5"/>
      <c r="Q72" s="5"/>
      <c r="R72" s="5"/>
      <c r="S72" s="5"/>
    </row>
    <row r="73" spans="1:19" x14ac:dyDescent="0.3">
      <c r="A73">
        <v>70</v>
      </c>
      <c r="B73" s="2">
        <v>44462</v>
      </c>
      <c r="C73">
        <v>10.664</v>
      </c>
      <c r="D73">
        <v>10.69</v>
      </c>
      <c r="E73">
        <v>10.53</v>
      </c>
      <c r="F73">
        <v>10.656000000000001</v>
      </c>
      <c r="G73" s="1">
        <v>6943735</v>
      </c>
      <c r="H73" s="1">
        <v>73746594</v>
      </c>
      <c r="I73" s="5"/>
      <c r="J73">
        <f t="shared" si="2"/>
        <v>1.5700691389827479E-2</v>
      </c>
      <c r="K73">
        <f t="shared" si="3"/>
        <v>0.69819282575669783</v>
      </c>
      <c r="O73" s="5"/>
      <c r="P73" s="5"/>
      <c r="Q73" s="5"/>
      <c r="R73" s="5"/>
      <c r="S73" s="5"/>
    </row>
    <row r="74" spans="1:19" x14ac:dyDescent="0.3">
      <c r="A74">
        <v>71</v>
      </c>
      <c r="B74" s="2">
        <v>44461</v>
      </c>
      <c r="C74">
        <v>10.26</v>
      </c>
      <c r="D74">
        <v>10.507999999999999</v>
      </c>
      <c r="E74">
        <v>10.218</v>
      </c>
      <c r="F74">
        <v>10.49</v>
      </c>
      <c r="G74" s="1">
        <v>7997731</v>
      </c>
      <c r="H74" s="1">
        <v>83252401</v>
      </c>
      <c r="I74" s="5"/>
      <c r="J74">
        <f t="shared" si="2"/>
        <v>3.788699856099207E-2</v>
      </c>
      <c r="K74">
        <f t="shared" si="3"/>
        <v>1.7440087904745578</v>
      </c>
      <c r="O74" s="5"/>
      <c r="P74" s="5"/>
      <c r="Q74" s="5"/>
      <c r="R74" s="5"/>
      <c r="S74" s="5"/>
    </row>
    <row r="75" spans="1:19" x14ac:dyDescent="0.3">
      <c r="A75">
        <v>72</v>
      </c>
      <c r="B75" s="2">
        <v>44460</v>
      </c>
      <c r="C75">
        <v>10.298</v>
      </c>
      <c r="D75">
        <v>10.398</v>
      </c>
      <c r="E75">
        <v>10.071999999999999</v>
      </c>
      <c r="F75">
        <v>10.1</v>
      </c>
      <c r="G75" s="1">
        <v>8641167</v>
      </c>
      <c r="H75" s="1">
        <v>88390818</v>
      </c>
      <c r="I75" s="5"/>
      <c r="J75">
        <f t="shared" si="2"/>
        <v>-1.1028075532023606E-2</v>
      </c>
      <c r="K75">
        <f t="shared" si="3"/>
        <v>-0.56174515979618167</v>
      </c>
      <c r="O75" s="5"/>
      <c r="P75" s="5"/>
      <c r="Q75" s="5"/>
      <c r="R75" s="5"/>
      <c r="S75" s="5"/>
    </row>
    <row r="76" spans="1:19" x14ac:dyDescent="0.3">
      <c r="A76">
        <v>73</v>
      </c>
      <c r="B76" s="2">
        <v>44459</v>
      </c>
      <c r="C76">
        <v>10.837999999999999</v>
      </c>
      <c r="D76">
        <v>10.837999999999999</v>
      </c>
      <c r="E76">
        <v>10.204000000000001</v>
      </c>
      <c r="F76">
        <v>10.212</v>
      </c>
      <c r="G76" s="1">
        <v>18307663</v>
      </c>
      <c r="H76" s="1">
        <v>190298531</v>
      </c>
      <c r="I76" s="5"/>
      <c r="J76">
        <f t="shared" si="2"/>
        <v>-7.9590648536503855E-2</v>
      </c>
      <c r="K76">
        <f t="shared" si="3"/>
        <v>-3.7936409808101565</v>
      </c>
      <c r="O76" s="5"/>
      <c r="P76" s="5"/>
      <c r="Q76" s="5"/>
      <c r="R76" s="5"/>
      <c r="S76" s="5"/>
    </row>
    <row r="77" spans="1:19" x14ac:dyDescent="0.3">
      <c r="A77">
        <v>74</v>
      </c>
      <c r="B77" s="2">
        <v>44456</v>
      </c>
      <c r="C77">
        <v>11.16</v>
      </c>
      <c r="D77">
        <v>11.295999999999999</v>
      </c>
      <c r="E77">
        <v>11.038</v>
      </c>
      <c r="F77">
        <v>11.058</v>
      </c>
      <c r="G77" s="1">
        <v>18982897</v>
      </c>
      <c r="H77" s="1">
        <v>210681386</v>
      </c>
      <c r="I77" s="5"/>
      <c r="J77">
        <f t="shared" si="2"/>
        <v>-2.8896534465343905E-3</v>
      </c>
      <c r="K77">
        <f t="shared" si="3"/>
        <v>-0.178117020198479</v>
      </c>
      <c r="O77" s="5"/>
      <c r="P77" s="5"/>
      <c r="Q77" s="5"/>
      <c r="R77" s="5"/>
      <c r="S77" s="5"/>
    </row>
    <row r="78" spans="1:19" x14ac:dyDescent="0.3">
      <c r="A78">
        <v>75</v>
      </c>
      <c r="B78" s="2">
        <v>44455</v>
      </c>
      <c r="C78">
        <v>11.04</v>
      </c>
      <c r="D78">
        <v>11.173999999999999</v>
      </c>
      <c r="E78">
        <v>10.997999999999999</v>
      </c>
      <c r="F78">
        <v>11.09</v>
      </c>
      <c r="G78" s="1">
        <v>6523193</v>
      </c>
      <c r="H78" s="1">
        <v>72347418</v>
      </c>
      <c r="I78" s="5"/>
      <c r="J78">
        <f t="shared" si="2"/>
        <v>7.2398506276871782E-3</v>
      </c>
      <c r="K78">
        <f t="shared" si="3"/>
        <v>0.2993665462989667</v>
      </c>
      <c r="O78" s="5"/>
      <c r="P78" s="5"/>
      <c r="Q78" s="5"/>
      <c r="R78" s="5"/>
      <c r="S78" s="5"/>
    </row>
    <row r="79" spans="1:19" x14ac:dyDescent="0.3">
      <c r="A79">
        <v>76</v>
      </c>
      <c r="B79" s="2">
        <v>44454</v>
      </c>
      <c r="C79">
        <v>10.926</v>
      </c>
      <c r="D79">
        <v>11.064</v>
      </c>
      <c r="E79">
        <v>10.906000000000001</v>
      </c>
      <c r="F79">
        <v>11.01</v>
      </c>
      <c r="G79" s="1">
        <v>6353279</v>
      </c>
      <c r="H79" s="1">
        <v>69885350</v>
      </c>
      <c r="I79" s="5"/>
      <c r="J79">
        <f t="shared" si="2"/>
        <v>4.1867722940491974E-3</v>
      </c>
      <c r="K79">
        <f t="shared" si="3"/>
        <v>0.15545084017358368</v>
      </c>
      <c r="O79" s="5"/>
      <c r="P79" s="5"/>
      <c r="Q79" s="5"/>
      <c r="R79" s="5"/>
      <c r="S79" s="5"/>
    </row>
    <row r="80" spans="1:19" x14ac:dyDescent="0.3">
      <c r="A80">
        <v>77</v>
      </c>
      <c r="B80" s="2">
        <v>44453</v>
      </c>
      <c r="C80">
        <v>11.032</v>
      </c>
      <c r="D80">
        <v>11.154</v>
      </c>
      <c r="E80">
        <v>10.923999999999999</v>
      </c>
      <c r="F80">
        <v>10.964</v>
      </c>
      <c r="G80" s="1">
        <v>7194384</v>
      </c>
      <c r="H80" s="1">
        <v>79382327</v>
      </c>
      <c r="I80" s="5"/>
      <c r="J80">
        <f t="shared" si="2"/>
        <v>-7.9942286206306362E-3</v>
      </c>
      <c r="K80">
        <f t="shared" si="3"/>
        <v>-0.41873598256057276</v>
      </c>
      <c r="O80" s="5"/>
      <c r="P80" s="5"/>
      <c r="Q80" s="5"/>
      <c r="R80" s="5"/>
      <c r="S80" s="5"/>
    </row>
    <row r="81" spans="1:19" x14ac:dyDescent="0.3">
      <c r="A81">
        <v>78</v>
      </c>
      <c r="B81" s="2">
        <v>44452</v>
      </c>
      <c r="C81">
        <v>10.888</v>
      </c>
      <c r="D81">
        <v>11.082000000000001</v>
      </c>
      <c r="E81">
        <v>10.888</v>
      </c>
      <c r="F81">
        <v>11.052</v>
      </c>
      <c r="G81" s="1">
        <v>7597262</v>
      </c>
      <c r="H81" s="1">
        <v>83657255</v>
      </c>
      <c r="I81" s="5"/>
      <c r="J81">
        <f t="shared" si="2"/>
        <v>2.1954778646968966E-2</v>
      </c>
      <c r="K81">
        <f t="shared" si="3"/>
        <v>0.99299737559894952</v>
      </c>
      <c r="O81" s="5"/>
      <c r="P81" s="5"/>
      <c r="Q81" s="5"/>
      <c r="R81" s="5"/>
      <c r="S81" s="5"/>
    </row>
    <row r="82" spans="1:19" x14ac:dyDescent="0.3">
      <c r="A82">
        <v>79</v>
      </c>
      <c r="B82" s="2">
        <v>44449</v>
      </c>
      <c r="C82">
        <v>10.864000000000001</v>
      </c>
      <c r="D82">
        <v>11.02</v>
      </c>
      <c r="E82">
        <v>10.773999999999999</v>
      </c>
      <c r="F82">
        <v>10.811999999999999</v>
      </c>
      <c r="G82" s="1">
        <v>6873800</v>
      </c>
      <c r="H82" s="1">
        <v>74844532</v>
      </c>
      <c r="I82" s="5"/>
      <c r="J82">
        <f t="shared" si="2"/>
        <v>-2.955303222217895E-3</v>
      </c>
      <c r="K82">
        <f t="shared" si="3"/>
        <v>-0.18121161286594142</v>
      </c>
      <c r="O82" s="5"/>
      <c r="P82" s="5"/>
      <c r="Q82" s="5"/>
      <c r="R82" s="5"/>
      <c r="S82" s="5"/>
    </row>
    <row r="83" spans="1:19" x14ac:dyDescent="0.3">
      <c r="A83">
        <v>80</v>
      </c>
      <c r="B83" s="2">
        <v>44448</v>
      </c>
      <c r="C83">
        <v>10.71</v>
      </c>
      <c r="D83">
        <v>10.904</v>
      </c>
      <c r="E83">
        <v>10.56</v>
      </c>
      <c r="F83">
        <v>10.843999999999999</v>
      </c>
      <c r="G83" s="1">
        <v>6868521</v>
      </c>
      <c r="H83" s="1">
        <v>73841185</v>
      </c>
      <c r="I83" s="5"/>
      <c r="J83">
        <f t="shared" si="2"/>
        <v>2.9553032222178802E-3</v>
      </c>
      <c r="K83">
        <f t="shared" si="3"/>
        <v>9.7401972219058122E-2</v>
      </c>
      <c r="O83" s="5"/>
      <c r="P83" s="5"/>
      <c r="Q83" s="5"/>
      <c r="R83" s="5"/>
      <c r="S83" s="5"/>
    </row>
    <row r="84" spans="1:19" x14ac:dyDescent="0.3">
      <c r="A84">
        <v>81</v>
      </c>
      <c r="B84" s="2">
        <v>44447</v>
      </c>
      <c r="C84">
        <v>10.762</v>
      </c>
      <c r="D84">
        <v>10.922000000000001</v>
      </c>
      <c r="E84">
        <v>10.67</v>
      </c>
      <c r="F84">
        <v>10.811999999999999</v>
      </c>
      <c r="G84" s="1">
        <v>7894023</v>
      </c>
      <c r="H84" s="1">
        <v>85192701</v>
      </c>
      <c r="I84" s="5"/>
      <c r="J84">
        <f t="shared" si="2"/>
        <v>-5.1660631499002643E-3</v>
      </c>
      <c r="K84">
        <f t="shared" si="3"/>
        <v>-0.28542219683972136</v>
      </c>
      <c r="O84" s="5"/>
      <c r="P84" s="5"/>
      <c r="Q84" s="5"/>
      <c r="R84" s="5"/>
      <c r="S84" s="5"/>
    </row>
    <row r="85" spans="1:19" x14ac:dyDescent="0.3">
      <c r="A85">
        <v>82</v>
      </c>
      <c r="B85" s="2">
        <v>44446</v>
      </c>
      <c r="C85">
        <v>10.75</v>
      </c>
      <c r="D85">
        <v>10.874000000000001</v>
      </c>
      <c r="E85">
        <v>10.718</v>
      </c>
      <c r="F85">
        <v>10.868</v>
      </c>
      <c r="G85" s="1">
        <v>6205259</v>
      </c>
      <c r="H85" s="1">
        <v>67227300</v>
      </c>
      <c r="I85" s="5"/>
      <c r="J85">
        <f t="shared" si="2"/>
        <v>9.8012804968733557E-3</v>
      </c>
      <c r="K85">
        <f t="shared" si="3"/>
        <v>0.42010697547600812</v>
      </c>
      <c r="O85" s="5"/>
      <c r="P85" s="5"/>
      <c r="Q85" s="5"/>
      <c r="R85" s="5"/>
      <c r="S85" s="5"/>
    </row>
    <row r="86" spans="1:19" x14ac:dyDescent="0.3">
      <c r="A86">
        <v>83</v>
      </c>
      <c r="B86" s="2">
        <v>44445</v>
      </c>
      <c r="C86">
        <v>10.61</v>
      </c>
      <c r="D86">
        <v>10.834</v>
      </c>
      <c r="E86">
        <v>10.566000000000001</v>
      </c>
      <c r="F86">
        <v>10.762</v>
      </c>
      <c r="G86" s="1">
        <v>6424293</v>
      </c>
      <c r="H86" s="1">
        <v>69133148</v>
      </c>
      <c r="I86" s="5"/>
      <c r="J86">
        <f t="shared" si="2"/>
        <v>2.0654132634212931E-2</v>
      </c>
      <c r="K86">
        <f t="shared" si="3"/>
        <v>0.93168765180882818</v>
      </c>
      <c r="O86" s="5"/>
      <c r="P86" s="5"/>
      <c r="Q86" s="5"/>
      <c r="R86" s="5"/>
      <c r="S86" s="5"/>
    </row>
    <row r="87" spans="1:19" x14ac:dyDescent="0.3">
      <c r="A87">
        <v>84</v>
      </c>
      <c r="B87" s="2">
        <v>44442</v>
      </c>
      <c r="C87">
        <v>10.555999999999999</v>
      </c>
      <c r="D87">
        <v>10.664</v>
      </c>
      <c r="E87">
        <v>10.464</v>
      </c>
      <c r="F87">
        <v>10.542</v>
      </c>
      <c r="G87" s="1">
        <v>5587385</v>
      </c>
      <c r="H87" s="1">
        <v>59064847</v>
      </c>
      <c r="I87" s="5"/>
      <c r="J87">
        <f t="shared" si="2"/>
        <v>-1.8953758517261819E-3</v>
      </c>
      <c r="K87">
        <f t="shared" si="3"/>
        <v>-0.13124886075267619</v>
      </c>
      <c r="O87" s="5"/>
      <c r="P87" s="5"/>
      <c r="Q87" s="5"/>
      <c r="R87" s="5"/>
      <c r="S87" s="5"/>
    </row>
    <row r="88" spans="1:19" x14ac:dyDescent="0.3">
      <c r="A88">
        <v>85</v>
      </c>
      <c r="B88" s="2">
        <v>44441</v>
      </c>
      <c r="C88">
        <v>10.582000000000001</v>
      </c>
      <c r="D88">
        <v>10.667999999999999</v>
      </c>
      <c r="E88">
        <v>10.476000000000001</v>
      </c>
      <c r="F88">
        <v>10.561999999999999</v>
      </c>
      <c r="G88" s="1">
        <v>5057896</v>
      </c>
      <c r="H88" s="1">
        <v>53379859</v>
      </c>
      <c r="I88" s="5"/>
      <c r="J88">
        <f t="shared" si="2"/>
        <v>-5.6791293528284982E-4</v>
      </c>
      <c r="K88">
        <f t="shared" si="3"/>
        <v>-6.867504439482329E-2</v>
      </c>
      <c r="O88" s="5"/>
      <c r="P88" s="5"/>
      <c r="Q88" s="5"/>
      <c r="R88" s="5"/>
      <c r="S88" s="5"/>
    </row>
    <row r="89" spans="1:19" x14ac:dyDescent="0.3">
      <c r="A89">
        <v>86</v>
      </c>
      <c r="B89" s="2">
        <v>44440</v>
      </c>
      <c r="C89">
        <v>10.602</v>
      </c>
      <c r="D89">
        <v>10.763999999999999</v>
      </c>
      <c r="E89">
        <v>10.502000000000001</v>
      </c>
      <c r="F89">
        <v>10.568</v>
      </c>
      <c r="G89" s="1">
        <v>8028359</v>
      </c>
      <c r="H89" s="1">
        <v>85392765</v>
      </c>
      <c r="I89" s="5"/>
      <c r="J89">
        <f t="shared" si="2"/>
        <v>3.792192637062691E-3</v>
      </c>
      <c r="K89">
        <f t="shared" si="3"/>
        <v>0.1368511831217912</v>
      </c>
      <c r="O89" s="5"/>
      <c r="P89" s="5"/>
      <c r="Q89" s="5"/>
      <c r="R89" s="5"/>
      <c r="S89" s="5"/>
    </row>
    <row r="90" spans="1:19" x14ac:dyDescent="0.3">
      <c r="A90">
        <v>87</v>
      </c>
      <c r="B90" s="2">
        <v>44439</v>
      </c>
      <c r="C90">
        <v>10.42</v>
      </c>
      <c r="D90">
        <v>10.544</v>
      </c>
      <c r="E90">
        <v>10.372</v>
      </c>
      <c r="F90">
        <v>10.528</v>
      </c>
      <c r="G90" s="1">
        <v>7683284</v>
      </c>
      <c r="H90" s="1">
        <v>80517861</v>
      </c>
      <c r="I90" s="5"/>
      <c r="J90">
        <f t="shared" si="2"/>
        <v>7.6278020488860674E-3</v>
      </c>
      <c r="K90">
        <f t="shared" si="3"/>
        <v>0.31765376222429659</v>
      </c>
      <c r="O90" s="5"/>
      <c r="P90" s="5"/>
      <c r="Q90" s="5"/>
      <c r="R90" s="5"/>
      <c r="S90" s="5"/>
    </row>
    <row r="91" spans="1:19" x14ac:dyDescent="0.3">
      <c r="A91">
        <v>88</v>
      </c>
      <c r="B91" s="2">
        <v>44438</v>
      </c>
      <c r="C91">
        <v>10.542</v>
      </c>
      <c r="D91">
        <v>10.55</v>
      </c>
      <c r="E91">
        <v>10.414</v>
      </c>
      <c r="F91">
        <v>10.448</v>
      </c>
      <c r="G91" s="1">
        <v>4527542</v>
      </c>
      <c r="H91" s="1">
        <v>47393140</v>
      </c>
      <c r="I91" s="5"/>
      <c r="J91">
        <f t="shared" si="2"/>
        <v>-7.0577307745402712E-3</v>
      </c>
      <c r="K91">
        <f t="shared" si="3"/>
        <v>-0.37459143922538818</v>
      </c>
      <c r="O91" s="5"/>
      <c r="P91" s="5"/>
      <c r="Q91" s="5"/>
      <c r="R91" s="5"/>
      <c r="S91" s="5"/>
    </row>
    <row r="92" spans="1:19" x14ac:dyDescent="0.3">
      <c r="A92">
        <v>89</v>
      </c>
      <c r="B92" s="2">
        <v>44435</v>
      </c>
      <c r="C92">
        <v>10.542</v>
      </c>
      <c r="D92">
        <v>10.558</v>
      </c>
      <c r="E92">
        <v>10.348000000000001</v>
      </c>
      <c r="F92">
        <v>10.522</v>
      </c>
      <c r="G92" s="1">
        <v>6693828</v>
      </c>
      <c r="H92" s="1">
        <v>70067310</v>
      </c>
      <c r="I92" s="5"/>
      <c r="J92">
        <f t="shared" si="2"/>
        <v>-4.740693433427175E-3</v>
      </c>
      <c r="K92">
        <f t="shared" si="3"/>
        <v>-0.26537116099301472</v>
      </c>
      <c r="O92" s="5"/>
      <c r="P92" s="5"/>
      <c r="Q92" s="5"/>
      <c r="R92" s="5"/>
      <c r="S92" s="5"/>
    </row>
    <row r="93" spans="1:19" x14ac:dyDescent="0.3">
      <c r="A93">
        <v>90</v>
      </c>
      <c r="B93" s="2">
        <v>44434</v>
      </c>
      <c r="C93">
        <v>10.7</v>
      </c>
      <c r="D93">
        <v>10.712</v>
      </c>
      <c r="E93">
        <v>10.51</v>
      </c>
      <c r="F93">
        <v>10.571999999999999</v>
      </c>
      <c r="G93" s="1">
        <v>8828675</v>
      </c>
      <c r="H93" s="1">
        <v>93607380</v>
      </c>
      <c r="I93" s="5"/>
      <c r="J93">
        <f t="shared" si="2"/>
        <v>-2.3002416707192545E-2</v>
      </c>
      <c r="K93">
        <f t="shared" si="3"/>
        <v>-1.126190476060716</v>
      </c>
      <c r="O93" s="5"/>
      <c r="P93" s="5"/>
      <c r="Q93" s="5"/>
      <c r="R93" s="5"/>
      <c r="S93" s="5"/>
    </row>
    <row r="94" spans="1:19" x14ac:dyDescent="0.3">
      <c r="A94">
        <v>91</v>
      </c>
      <c r="B94" s="2">
        <v>44433</v>
      </c>
      <c r="C94">
        <v>10.63</v>
      </c>
      <c r="D94">
        <v>10.83</v>
      </c>
      <c r="E94">
        <v>10.612</v>
      </c>
      <c r="F94">
        <v>10.818</v>
      </c>
      <c r="G94" s="1">
        <v>5139180</v>
      </c>
      <c r="H94" s="1">
        <v>55254861</v>
      </c>
      <c r="I94" s="5"/>
      <c r="J94">
        <f t="shared" si="2"/>
        <v>1.6027178698669559E-2</v>
      </c>
      <c r="K94">
        <f t="shared" si="3"/>
        <v>0.71358275240066826</v>
      </c>
      <c r="O94" s="5"/>
      <c r="P94" s="5"/>
      <c r="Q94" s="5"/>
      <c r="R94" s="5"/>
      <c r="S94" s="5"/>
    </row>
    <row r="95" spans="1:19" x14ac:dyDescent="0.3">
      <c r="A95">
        <v>92</v>
      </c>
      <c r="B95" s="2">
        <v>44432</v>
      </c>
      <c r="C95">
        <v>10.587999999999999</v>
      </c>
      <c r="D95">
        <v>10.683999999999999</v>
      </c>
      <c r="E95">
        <v>10.52</v>
      </c>
      <c r="F95">
        <v>10.646000000000001</v>
      </c>
      <c r="G95" s="1">
        <v>4969739</v>
      </c>
      <c r="H95" s="1">
        <v>52806136</v>
      </c>
      <c r="I95" s="5"/>
      <c r="J95">
        <f t="shared" si="2"/>
        <v>1.4380569486045658E-2</v>
      </c>
      <c r="K95">
        <f t="shared" si="3"/>
        <v>0.63596504933146536</v>
      </c>
      <c r="O95" s="5"/>
      <c r="P95" s="5"/>
      <c r="Q95" s="5"/>
      <c r="R95" s="5"/>
      <c r="S95" s="5"/>
    </row>
    <row r="96" spans="1:19" x14ac:dyDescent="0.3">
      <c r="A96">
        <v>93</v>
      </c>
      <c r="B96" s="2">
        <v>44431</v>
      </c>
      <c r="C96">
        <v>10.57</v>
      </c>
      <c r="D96">
        <v>10.618</v>
      </c>
      <c r="E96">
        <v>10.462</v>
      </c>
      <c r="F96">
        <v>10.494</v>
      </c>
      <c r="G96" s="1">
        <v>4745044</v>
      </c>
      <c r="H96" s="1">
        <v>49901750</v>
      </c>
      <c r="I96" s="5"/>
      <c r="J96">
        <f t="shared" si="2"/>
        <v>3.245206627743059E-3</v>
      </c>
      <c r="K96">
        <f t="shared" si="3"/>
        <v>0.11106741042764635</v>
      </c>
      <c r="O96" s="5"/>
      <c r="P96" s="5"/>
      <c r="Q96" s="5"/>
      <c r="R96" s="5"/>
      <c r="S96" s="5"/>
    </row>
    <row r="97" spans="1:19" x14ac:dyDescent="0.3">
      <c r="A97">
        <v>94</v>
      </c>
      <c r="B97" s="2">
        <v>44428</v>
      </c>
      <c r="C97">
        <v>10.436</v>
      </c>
      <c r="D97">
        <v>10.46</v>
      </c>
      <c r="E97">
        <v>10.286</v>
      </c>
      <c r="F97">
        <v>10.46</v>
      </c>
      <c r="G97" s="1">
        <v>6319613</v>
      </c>
      <c r="H97" s="1">
        <v>65697450</v>
      </c>
      <c r="I97" s="5"/>
      <c r="J97">
        <f t="shared" si="2"/>
        <v>-2.8639637714288615E-3</v>
      </c>
      <c r="K97">
        <f t="shared" si="3"/>
        <v>-0.17690606282073676</v>
      </c>
      <c r="O97" s="5"/>
      <c r="P97" s="5"/>
      <c r="Q97" s="5"/>
      <c r="R97" s="5"/>
      <c r="S97" s="5"/>
    </row>
    <row r="98" spans="1:19" x14ac:dyDescent="0.3">
      <c r="A98">
        <v>95</v>
      </c>
      <c r="B98" s="2">
        <v>44427</v>
      </c>
      <c r="C98">
        <v>10.472</v>
      </c>
      <c r="D98">
        <v>10.61</v>
      </c>
      <c r="E98">
        <v>10.44</v>
      </c>
      <c r="F98">
        <v>10.49</v>
      </c>
      <c r="G98" s="1">
        <v>8265991</v>
      </c>
      <c r="H98" s="1">
        <v>86912364</v>
      </c>
      <c r="I98" s="5"/>
      <c r="J98">
        <f t="shared" si="2"/>
        <v>-2.7826574506829363E-2</v>
      </c>
      <c r="K98">
        <f t="shared" si="3"/>
        <v>-1.3535911518133512</v>
      </c>
      <c r="O98" s="5"/>
      <c r="P98" s="5"/>
      <c r="Q98" s="5"/>
      <c r="R98" s="5"/>
      <c r="S98" s="5"/>
    </row>
    <row r="99" spans="1:19" x14ac:dyDescent="0.3">
      <c r="A99">
        <v>96</v>
      </c>
      <c r="B99" s="2">
        <v>44426</v>
      </c>
      <c r="C99">
        <v>10.67</v>
      </c>
      <c r="D99">
        <v>10.805999999999999</v>
      </c>
      <c r="E99">
        <v>10.558</v>
      </c>
      <c r="F99">
        <v>10.786</v>
      </c>
      <c r="G99" s="1">
        <v>4091441</v>
      </c>
      <c r="H99" s="1">
        <v>43807094</v>
      </c>
      <c r="I99" s="5"/>
      <c r="J99">
        <f t="shared" si="2"/>
        <v>9.3145233794556768E-3</v>
      </c>
      <c r="K99">
        <f t="shared" si="3"/>
        <v>0.39716226636294427</v>
      </c>
      <c r="O99" s="5"/>
      <c r="P99" s="5"/>
      <c r="Q99" s="5"/>
      <c r="R99" s="5"/>
      <c r="S99" s="5"/>
    </row>
    <row r="100" spans="1:19" x14ac:dyDescent="0.3">
      <c r="A100">
        <v>97</v>
      </c>
      <c r="B100" s="2">
        <v>44425</v>
      </c>
      <c r="C100">
        <v>10.73</v>
      </c>
      <c r="D100">
        <v>10.762</v>
      </c>
      <c r="E100">
        <v>10.564</v>
      </c>
      <c r="F100">
        <v>10.686</v>
      </c>
      <c r="G100" s="1">
        <v>7199752</v>
      </c>
      <c r="H100" s="1">
        <v>76708273</v>
      </c>
      <c r="I100" s="5"/>
      <c r="J100">
        <f t="shared" si="2"/>
        <v>-1.079682863511979E-2</v>
      </c>
      <c r="K100">
        <f t="shared" si="3"/>
        <v>-0.55084466632028695</v>
      </c>
      <c r="O100" s="5"/>
      <c r="P100" s="5"/>
      <c r="Q100" s="5"/>
      <c r="R100" s="5"/>
      <c r="S100" s="5"/>
    </row>
    <row r="101" spans="1:19" x14ac:dyDescent="0.3">
      <c r="A101">
        <v>98</v>
      </c>
      <c r="B101" s="2">
        <v>44424</v>
      </c>
      <c r="C101">
        <v>10.9</v>
      </c>
      <c r="D101">
        <v>10.94</v>
      </c>
      <c r="E101">
        <v>10.77</v>
      </c>
      <c r="F101">
        <v>10.802</v>
      </c>
      <c r="G101" s="1">
        <v>6134001</v>
      </c>
      <c r="H101" s="1">
        <v>66483224</v>
      </c>
      <c r="I101" s="5"/>
      <c r="J101">
        <f t="shared" si="2"/>
        <v>-1.5797536466084294E-2</v>
      </c>
      <c r="K101">
        <f t="shared" si="3"/>
        <v>-0.78656754008043506</v>
      </c>
      <c r="O101" s="5"/>
      <c r="P101" s="5"/>
      <c r="Q101" s="5"/>
      <c r="R101" s="5"/>
      <c r="S101" s="5"/>
    </row>
    <row r="102" spans="1:19" x14ac:dyDescent="0.3">
      <c r="A102">
        <v>99</v>
      </c>
      <c r="B102" s="2">
        <v>44421</v>
      </c>
      <c r="C102">
        <v>10.94</v>
      </c>
      <c r="D102">
        <v>11.08</v>
      </c>
      <c r="E102">
        <v>10.92</v>
      </c>
      <c r="F102">
        <v>10.974</v>
      </c>
      <c r="G102" s="1">
        <v>5338983</v>
      </c>
      <c r="H102" s="1">
        <v>58719222</v>
      </c>
      <c r="I102" s="5"/>
      <c r="J102">
        <f t="shared" si="2"/>
        <v>8.0512786247753671E-3</v>
      </c>
      <c r="K102">
        <f t="shared" si="3"/>
        <v>0.33761555939641408</v>
      </c>
      <c r="O102" s="5"/>
      <c r="P102" s="5"/>
      <c r="Q102" s="5"/>
      <c r="R102" s="5"/>
      <c r="S102" s="5"/>
    </row>
    <row r="103" spans="1:19" x14ac:dyDescent="0.3">
      <c r="A103">
        <v>100</v>
      </c>
      <c r="B103" s="2">
        <v>44420</v>
      </c>
      <c r="C103">
        <v>10.97</v>
      </c>
      <c r="D103">
        <v>11.068</v>
      </c>
      <c r="E103">
        <v>10.885999999999999</v>
      </c>
      <c r="F103">
        <v>10.885999999999999</v>
      </c>
      <c r="G103" s="1">
        <v>6408663</v>
      </c>
      <c r="H103" s="1">
        <v>70252786</v>
      </c>
      <c r="I103" s="5"/>
      <c r="J103">
        <f t="shared" si="2"/>
        <v>-7.1396184285311632E-3</v>
      </c>
      <c r="K103">
        <f t="shared" si="3"/>
        <v>-0.37845145140300157</v>
      </c>
      <c r="O103" s="5"/>
      <c r="P103" s="5"/>
      <c r="Q103" s="5"/>
      <c r="R103" s="5"/>
      <c r="S103" s="5"/>
    </row>
    <row r="104" spans="1:19" x14ac:dyDescent="0.3">
      <c r="A104">
        <v>101</v>
      </c>
      <c r="B104" s="2">
        <v>44419</v>
      </c>
      <c r="C104">
        <v>10.928000000000001</v>
      </c>
      <c r="D104">
        <v>11.013999999999999</v>
      </c>
      <c r="E104">
        <v>10.826000000000001</v>
      </c>
      <c r="F104">
        <v>10.964</v>
      </c>
      <c r="G104" s="1">
        <v>8838849</v>
      </c>
      <c r="H104" s="1">
        <v>96832779</v>
      </c>
      <c r="I104" s="5"/>
      <c r="J104">
        <f t="shared" si="2"/>
        <v>6.2214290333826886E-3</v>
      </c>
      <c r="K104">
        <f t="shared" si="3"/>
        <v>0.25136028938022492</v>
      </c>
      <c r="O104" s="5"/>
      <c r="P104" s="5"/>
      <c r="Q104" s="5"/>
      <c r="R104" s="5"/>
      <c r="S104" s="5"/>
    </row>
    <row r="105" spans="1:19" x14ac:dyDescent="0.3">
      <c r="A105">
        <v>102</v>
      </c>
      <c r="B105" s="2">
        <v>44418</v>
      </c>
      <c r="C105">
        <v>10.792</v>
      </c>
      <c r="D105">
        <v>10.91</v>
      </c>
      <c r="E105">
        <v>10.73</v>
      </c>
      <c r="F105">
        <v>10.896000000000001</v>
      </c>
      <c r="G105" s="1">
        <v>5201392</v>
      </c>
      <c r="H105" s="1">
        <v>56399141</v>
      </c>
      <c r="I105" s="5"/>
      <c r="J105">
        <f t="shared" si="2"/>
        <v>-7.3394498707489713E-4</v>
      </c>
      <c r="K105">
        <f t="shared" si="3"/>
        <v>-7.6501446917757052E-2</v>
      </c>
      <c r="O105" s="5"/>
      <c r="P105" s="5"/>
      <c r="Q105" s="5"/>
      <c r="R105" s="5"/>
      <c r="S105" s="5"/>
    </row>
    <row r="106" spans="1:19" x14ac:dyDescent="0.3">
      <c r="A106">
        <v>103</v>
      </c>
      <c r="B106" s="2">
        <v>44417</v>
      </c>
      <c r="C106">
        <v>10.8</v>
      </c>
      <c r="D106">
        <v>10.928000000000001</v>
      </c>
      <c r="E106">
        <v>10.702</v>
      </c>
      <c r="F106">
        <v>10.904</v>
      </c>
      <c r="G106" s="1">
        <v>6774371</v>
      </c>
      <c r="H106" s="1">
        <v>73288608</v>
      </c>
      <c r="I106" s="5"/>
      <c r="J106">
        <f t="shared" si="2"/>
        <v>1.1066140224280183E-2</v>
      </c>
      <c r="K106">
        <f t="shared" si="3"/>
        <v>0.4797298088680379</v>
      </c>
      <c r="O106" s="5"/>
      <c r="P106" s="5"/>
      <c r="Q106" s="5"/>
      <c r="R106" s="5"/>
      <c r="S106" s="5"/>
    </row>
    <row r="107" spans="1:19" x14ac:dyDescent="0.3">
      <c r="A107">
        <v>104</v>
      </c>
      <c r="B107" s="2">
        <v>44414</v>
      </c>
      <c r="C107">
        <v>10.628</v>
      </c>
      <c r="D107">
        <v>10.824</v>
      </c>
      <c r="E107">
        <v>10.5</v>
      </c>
      <c r="F107">
        <v>10.784000000000001</v>
      </c>
      <c r="G107" s="1">
        <v>8765173</v>
      </c>
      <c r="H107" s="1">
        <v>93953353</v>
      </c>
      <c r="I107" s="5"/>
      <c r="J107">
        <f t="shared" si="2"/>
        <v>1.4195232759007022E-2</v>
      </c>
      <c r="K107">
        <f t="shared" si="3"/>
        <v>0.62722866492597584</v>
      </c>
      <c r="O107" s="5"/>
      <c r="P107" s="5"/>
      <c r="Q107" s="5"/>
      <c r="R107" s="5"/>
      <c r="S107" s="5"/>
    </row>
    <row r="108" spans="1:19" x14ac:dyDescent="0.3">
      <c r="A108">
        <v>105</v>
      </c>
      <c r="B108" s="2">
        <v>44413</v>
      </c>
      <c r="C108">
        <v>10.45</v>
      </c>
      <c r="D108">
        <v>10.666</v>
      </c>
      <c r="E108">
        <v>10.426</v>
      </c>
      <c r="F108">
        <v>10.632</v>
      </c>
      <c r="G108" s="1">
        <v>6496722</v>
      </c>
      <c r="H108" s="1">
        <v>68589682</v>
      </c>
      <c r="I108" s="5"/>
      <c r="J108">
        <f t="shared" si="2"/>
        <v>1.2493064247466405E-2</v>
      </c>
      <c r="K108">
        <f t="shared" si="3"/>
        <v>0.54699201309042966</v>
      </c>
      <c r="O108" s="5"/>
      <c r="P108" s="5"/>
      <c r="Q108" s="5"/>
      <c r="R108" s="5"/>
      <c r="S108" s="5"/>
    </row>
    <row r="109" spans="1:19" x14ac:dyDescent="0.3">
      <c r="A109">
        <v>106</v>
      </c>
      <c r="B109" s="2">
        <v>44412</v>
      </c>
      <c r="C109">
        <v>10.5</v>
      </c>
      <c r="D109">
        <v>10.58</v>
      </c>
      <c r="E109">
        <v>10.346</v>
      </c>
      <c r="F109">
        <v>10.5</v>
      </c>
      <c r="G109" s="1">
        <v>6161044</v>
      </c>
      <c r="H109" s="1">
        <v>64538329</v>
      </c>
      <c r="I109" s="5"/>
      <c r="J109">
        <f t="shared" si="2"/>
        <v>2.6702285558788921E-3</v>
      </c>
      <c r="K109">
        <f t="shared" si="3"/>
        <v>8.396415064317117E-2</v>
      </c>
      <c r="O109" s="5"/>
      <c r="P109" s="5"/>
      <c r="Q109" s="5"/>
      <c r="R109" s="5"/>
      <c r="S109" s="5"/>
    </row>
    <row r="110" spans="1:19" x14ac:dyDescent="0.3">
      <c r="A110">
        <v>107</v>
      </c>
      <c r="B110" s="2">
        <v>44411</v>
      </c>
      <c r="C110">
        <v>10.534000000000001</v>
      </c>
      <c r="D110">
        <v>10.648</v>
      </c>
      <c r="E110">
        <v>10.346</v>
      </c>
      <c r="F110">
        <v>10.472</v>
      </c>
      <c r="G110" s="1">
        <v>6250641</v>
      </c>
      <c r="H110" s="1">
        <v>65664879</v>
      </c>
      <c r="I110" s="5"/>
      <c r="J110">
        <f t="shared" si="2"/>
        <v>-4.383046559553753E-3</v>
      </c>
      <c r="K110">
        <f t="shared" si="3"/>
        <v>-0.24851243783811366</v>
      </c>
      <c r="O110" s="5"/>
      <c r="P110" s="5"/>
      <c r="Q110" s="5"/>
      <c r="R110" s="5"/>
      <c r="S110" s="5"/>
    </row>
    <row r="111" spans="1:19" x14ac:dyDescent="0.3">
      <c r="A111">
        <v>108</v>
      </c>
      <c r="B111" s="2">
        <v>44410</v>
      </c>
      <c r="C111">
        <v>10.561999999999999</v>
      </c>
      <c r="D111">
        <v>10.762</v>
      </c>
      <c r="E111">
        <v>10.51</v>
      </c>
      <c r="F111">
        <v>10.518000000000001</v>
      </c>
      <c r="G111" s="1">
        <v>6881800</v>
      </c>
      <c r="H111" s="1">
        <v>72961350</v>
      </c>
      <c r="I111" s="5"/>
      <c r="J111">
        <f t="shared" si="2"/>
        <v>-1.322270870743794E-2</v>
      </c>
      <c r="K111">
        <f t="shared" si="3"/>
        <v>-0.66519556250812095</v>
      </c>
      <c r="O111" s="5"/>
      <c r="P111" s="5"/>
      <c r="Q111" s="5"/>
      <c r="R111" s="5"/>
      <c r="S111" s="5"/>
    </row>
    <row r="112" spans="1:19" x14ac:dyDescent="0.3">
      <c r="A112">
        <v>109</v>
      </c>
      <c r="B112" s="2">
        <v>44407</v>
      </c>
      <c r="C112">
        <v>10.788</v>
      </c>
      <c r="D112">
        <v>10.836</v>
      </c>
      <c r="E112">
        <v>10.638</v>
      </c>
      <c r="F112">
        <v>10.657999999999999</v>
      </c>
      <c r="G112" s="1">
        <v>7536586</v>
      </c>
      <c r="H112" s="1">
        <v>80635875</v>
      </c>
      <c r="I112" s="5"/>
      <c r="J112">
        <f t="shared" si="2"/>
        <v>-1.4900629574644766E-2</v>
      </c>
      <c r="K112">
        <f t="shared" si="3"/>
        <v>-0.74428923127057434</v>
      </c>
      <c r="O112" s="5"/>
      <c r="P112" s="5"/>
      <c r="Q112" s="5"/>
      <c r="R112" s="5"/>
      <c r="S112" s="5"/>
    </row>
    <row r="113" spans="1:19" x14ac:dyDescent="0.3">
      <c r="A113">
        <v>110</v>
      </c>
      <c r="B113" s="2">
        <v>44406</v>
      </c>
      <c r="C113">
        <v>10.634</v>
      </c>
      <c r="D113">
        <v>10.92</v>
      </c>
      <c r="E113">
        <v>10.488</v>
      </c>
      <c r="F113">
        <v>10.818</v>
      </c>
      <c r="G113" s="1">
        <v>12214302</v>
      </c>
      <c r="H113" s="1">
        <v>131663695</v>
      </c>
      <c r="I113" s="5"/>
      <c r="J113">
        <f t="shared" si="2"/>
        <v>2.9836156285757497E-2</v>
      </c>
      <c r="K113">
        <f t="shared" si="3"/>
        <v>1.3645089793564278</v>
      </c>
      <c r="O113" s="5"/>
      <c r="P113" s="5"/>
      <c r="Q113" s="5"/>
      <c r="R113" s="5"/>
      <c r="S113" s="5"/>
    </row>
    <row r="114" spans="1:19" x14ac:dyDescent="0.3">
      <c r="A114">
        <v>111</v>
      </c>
      <c r="B114" s="2">
        <v>44405</v>
      </c>
      <c r="C114">
        <v>10.84</v>
      </c>
      <c r="D114">
        <v>11.1</v>
      </c>
      <c r="E114">
        <v>10.458</v>
      </c>
      <c r="F114">
        <v>10.5</v>
      </c>
      <c r="G114" s="1">
        <v>17217694</v>
      </c>
      <c r="H114" s="1">
        <v>183763715</v>
      </c>
      <c r="I114" s="5"/>
      <c r="J114">
        <f t="shared" si="2"/>
        <v>-1.1363758650314982E-2</v>
      </c>
      <c r="K114">
        <f t="shared" si="3"/>
        <v>-0.5775685576012779</v>
      </c>
      <c r="O114" s="5"/>
      <c r="P114" s="5"/>
      <c r="Q114" s="5"/>
      <c r="R114" s="5"/>
      <c r="S114" s="5"/>
    </row>
    <row r="115" spans="1:19" x14ac:dyDescent="0.3">
      <c r="A115">
        <v>112</v>
      </c>
      <c r="B115" s="2">
        <v>44404</v>
      </c>
      <c r="C115">
        <v>10.61</v>
      </c>
      <c r="D115">
        <v>10.634</v>
      </c>
      <c r="E115">
        <v>10.46</v>
      </c>
      <c r="F115">
        <v>10.62</v>
      </c>
      <c r="G115" s="1">
        <v>7359198</v>
      </c>
      <c r="H115" s="1">
        <v>77697882</v>
      </c>
      <c r="I115" s="5"/>
      <c r="J115">
        <f t="shared" si="2"/>
        <v>-3.5717680607977443E-3</v>
      </c>
      <c r="K115">
        <f t="shared" si="3"/>
        <v>-0.21027047177834077</v>
      </c>
      <c r="O115" s="5"/>
      <c r="P115" s="5"/>
      <c r="Q115" s="5"/>
      <c r="R115" s="5"/>
      <c r="S115" s="5"/>
    </row>
    <row r="116" spans="1:19" x14ac:dyDescent="0.3">
      <c r="A116">
        <v>113</v>
      </c>
      <c r="B116" s="2">
        <v>44403</v>
      </c>
      <c r="C116">
        <v>10.46</v>
      </c>
      <c r="D116">
        <v>10.714</v>
      </c>
      <c r="E116">
        <v>10.384</v>
      </c>
      <c r="F116">
        <v>10.657999999999999</v>
      </c>
      <c r="G116" s="1">
        <v>5411904</v>
      </c>
      <c r="H116" s="1">
        <v>57223040</v>
      </c>
      <c r="I116" s="5"/>
      <c r="J116">
        <f t="shared" si="2"/>
        <v>8.8587894397047107E-3</v>
      </c>
      <c r="K116">
        <f t="shared" si="3"/>
        <v>0.37567992474663509</v>
      </c>
      <c r="O116" s="5"/>
      <c r="P116" s="5"/>
      <c r="Q116" s="5"/>
      <c r="R116" s="5"/>
      <c r="S116" s="5"/>
    </row>
    <row r="117" spans="1:19" x14ac:dyDescent="0.3">
      <c r="A117">
        <v>114</v>
      </c>
      <c r="B117" s="2">
        <v>44400</v>
      </c>
      <c r="C117">
        <v>10.465999999999999</v>
      </c>
      <c r="D117">
        <v>10.69</v>
      </c>
      <c r="E117">
        <v>10.464</v>
      </c>
      <c r="F117">
        <v>10.564</v>
      </c>
      <c r="G117" s="1">
        <v>6197526</v>
      </c>
      <c r="H117" s="1">
        <v>65687635</v>
      </c>
      <c r="I117" s="5"/>
      <c r="J117">
        <f t="shared" si="2"/>
        <v>1.3533037947862868E-2</v>
      </c>
      <c r="K117">
        <f t="shared" si="3"/>
        <v>0.59601419106581188</v>
      </c>
      <c r="O117" s="5"/>
      <c r="P117" s="5"/>
      <c r="Q117" s="5"/>
      <c r="R117" s="5"/>
      <c r="S117" s="5"/>
    </row>
    <row r="118" spans="1:19" x14ac:dyDescent="0.3">
      <c r="A118">
        <v>115</v>
      </c>
      <c r="B118" s="2">
        <v>44399</v>
      </c>
      <c r="C118">
        <v>10.576000000000001</v>
      </c>
      <c r="D118">
        <v>10.667999999999999</v>
      </c>
      <c r="E118">
        <v>10.406000000000001</v>
      </c>
      <c r="F118">
        <v>10.422000000000001</v>
      </c>
      <c r="G118" s="1">
        <v>7669098</v>
      </c>
      <c r="H118" s="1">
        <v>80712546</v>
      </c>
      <c r="I118" s="5"/>
      <c r="J118">
        <f t="shared" si="2"/>
        <v>-7.4563006764547142E-3</v>
      </c>
      <c r="K118">
        <f t="shared" si="3"/>
        <v>-0.39337918805002842</v>
      </c>
      <c r="O118" s="5"/>
      <c r="P118" s="5"/>
      <c r="Q118" s="5"/>
      <c r="R118" s="5"/>
      <c r="S118" s="5"/>
    </row>
    <row r="119" spans="1:19" x14ac:dyDescent="0.3">
      <c r="A119">
        <v>116</v>
      </c>
      <c r="B119" s="2">
        <v>44398</v>
      </c>
      <c r="C119">
        <v>10.130000000000001</v>
      </c>
      <c r="D119">
        <v>10.555999999999999</v>
      </c>
      <c r="E119">
        <v>10.022</v>
      </c>
      <c r="F119">
        <v>10.5</v>
      </c>
      <c r="G119" s="1">
        <v>12853777</v>
      </c>
      <c r="H119" s="1">
        <v>133651125</v>
      </c>
      <c r="I119" s="5"/>
      <c r="J119">
        <f t="shared" si="2"/>
        <v>4.181455043300681E-2</v>
      </c>
      <c r="K119">
        <f t="shared" si="3"/>
        <v>1.9291453442201503</v>
      </c>
      <c r="O119" s="5"/>
      <c r="P119" s="5"/>
      <c r="Q119" s="5"/>
      <c r="R119" s="5"/>
      <c r="S119" s="5"/>
    </row>
    <row r="120" spans="1:19" x14ac:dyDescent="0.3">
      <c r="A120">
        <v>117</v>
      </c>
      <c r="B120" s="2">
        <v>44397</v>
      </c>
      <c r="C120">
        <v>10.023999999999999</v>
      </c>
      <c r="D120">
        <v>10.132</v>
      </c>
      <c r="E120">
        <v>9.8190000000000008</v>
      </c>
      <c r="F120">
        <v>10.07</v>
      </c>
      <c r="G120" s="1">
        <v>9533118</v>
      </c>
      <c r="H120" s="1">
        <v>95467412</v>
      </c>
      <c r="I120" s="5"/>
      <c r="J120">
        <f t="shared" si="2"/>
        <v>1.9048194970694411E-2</v>
      </c>
      <c r="K120">
        <f t="shared" si="3"/>
        <v>0.85598712022003709</v>
      </c>
      <c r="O120" s="5"/>
      <c r="P120" s="5"/>
      <c r="Q120" s="5"/>
      <c r="R120" s="5"/>
      <c r="S120" s="5"/>
    </row>
    <row r="121" spans="1:19" x14ac:dyDescent="0.3">
      <c r="A121">
        <v>118</v>
      </c>
      <c r="B121" s="2">
        <v>44396</v>
      </c>
      <c r="C121">
        <v>10.044</v>
      </c>
      <c r="D121">
        <v>10.048</v>
      </c>
      <c r="E121">
        <v>9.7639999999999993</v>
      </c>
      <c r="F121">
        <v>9.8800000000000008</v>
      </c>
      <c r="G121" s="1">
        <v>13147292</v>
      </c>
      <c r="H121" s="1">
        <v>130056341</v>
      </c>
      <c r="I121" s="5"/>
      <c r="J121">
        <f t="shared" si="2"/>
        <v>-3.1482974754092494E-2</v>
      </c>
      <c r="K121">
        <f t="shared" si="3"/>
        <v>-1.5259461869476363</v>
      </c>
      <c r="O121" s="5"/>
      <c r="P121" s="5"/>
      <c r="Q121" s="5"/>
      <c r="R121" s="5"/>
      <c r="S121" s="5"/>
    </row>
    <row r="122" spans="1:19" x14ac:dyDescent="0.3">
      <c r="A122">
        <v>119</v>
      </c>
      <c r="B122" s="2">
        <v>44393</v>
      </c>
      <c r="C122">
        <v>10.458</v>
      </c>
      <c r="D122">
        <v>10.478</v>
      </c>
      <c r="E122">
        <v>10.135999999999999</v>
      </c>
      <c r="F122">
        <v>10.196</v>
      </c>
      <c r="G122" s="1">
        <v>7878992</v>
      </c>
      <c r="H122" s="1">
        <v>80879113</v>
      </c>
      <c r="I122" s="5"/>
      <c r="J122">
        <f t="shared" si="2"/>
        <v>-2.0771396113008572E-2</v>
      </c>
      <c r="K122">
        <f t="shared" si="3"/>
        <v>-1.021024846782653</v>
      </c>
      <c r="O122" s="5"/>
      <c r="P122" s="5"/>
      <c r="Q122" s="5"/>
      <c r="R122" s="5"/>
      <c r="S122" s="5"/>
    </row>
    <row r="123" spans="1:19" x14ac:dyDescent="0.3">
      <c r="A123">
        <v>120</v>
      </c>
      <c r="B123" s="2">
        <v>44392</v>
      </c>
      <c r="C123">
        <v>10.374000000000001</v>
      </c>
      <c r="D123">
        <v>10.45</v>
      </c>
      <c r="E123">
        <v>10.256</v>
      </c>
      <c r="F123">
        <v>10.41</v>
      </c>
      <c r="G123" s="1">
        <v>6507304</v>
      </c>
      <c r="H123" s="1">
        <v>67487172</v>
      </c>
      <c r="I123" s="5"/>
      <c r="J123">
        <f t="shared" si="2"/>
        <v>3.8431975876577129E-4</v>
      </c>
      <c r="K123">
        <f t="shared" si="3"/>
        <v>-2.3788793344596292E-2</v>
      </c>
      <c r="O123" s="5"/>
      <c r="P123" s="5"/>
      <c r="Q123" s="5"/>
      <c r="R123" s="5"/>
      <c r="S123" s="5"/>
    </row>
    <row r="124" spans="1:19" x14ac:dyDescent="0.3">
      <c r="A124">
        <v>121</v>
      </c>
      <c r="B124" s="2">
        <v>44391</v>
      </c>
      <c r="C124">
        <v>10.41</v>
      </c>
      <c r="D124">
        <v>10.577999999999999</v>
      </c>
      <c r="E124">
        <v>10.36</v>
      </c>
      <c r="F124">
        <v>10.406000000000001</v>
      </c>
      <c r="G124" s="1">
        <v>6162226</v>
      </c>
      <c r="H124" s="1">
        <v>64511922</v>
      </c>
      <c r="I124" s="5"/>
      <c r="J124">
        <f t="shared" si="2"/>
        <v>1.9238174459846496E-3</v>
      </c>
      <c r="K124">
        <f t="shared" si="3"/>
        <v>4.8779897177829788E-2</v>
      </c>
      <c r="O124" s="5"/>
      <c r="P124" s="5"/>
      <c r="Q124" s="5"/>
      <c r="R124" s="5"/>
      <c r="S124" s="5"/>
    </row>
    <row r="125" spans="1:19" x14ac:dyDescent="0.3">
      <c r="A125">
        <v>122</v>
      </c>
      <c r="B125" s="2">
        <v>44390</v>
      </c>
      <c r="C125">
        <v>10.584</v>
      </c>
      <c r="D125">
        <v>10.64</v>
      </c>
      <c r="E125">
        <v>10.326000000000001</v>
      </c>
      <c r="F125">
        <v>10.385999999999999</v>
      </c>
      <c r="G125" s="1">
        <v>7994517</v>
      </c>
      <c r="H125" s="1">
        <v>83433503</v>
      </c>
      <c r="I125" s="5"/>
      <c r="J125">
        <f t="shared" si="2"/>
        <v>-1.9829057700207708E-2</v>
      </c>
      <c r="K125">
        <f t="shared" si="3"/>
        <v>-0.97660499138847101</v>
      </c>
      <c r="O125" s="5"/>
      <c r="P125" s="5"/>
      <c r="Q125" s="5"/>
      <c r="R125" s="5"/>
      <c r="S125" s="5"/>
    </row>
    <row r="126" spans="1:19" x14ac:dyDescent="0.3">
      <c r="A126">
        <v>123</v>
      </c>
      <c r="B126" s="2">
        <v>44389</v>
      </c>
      <c r="C126">
        <v>10.554</v>
      </c>
      <c r="D126">
        <v>10.651999999999999</v>
      </c>
      <c r="E126">
        <v>10.368</v>
      </c>
      <c r="F126">
        <v>10.593999999999999</v>
      </c>
      <c r="G126" s="1">
        <v>7028325</v>
      </c>
      <c r="H126" s="1">
        <v>73914861</v>
      </c>
      <c r="I126" s="5"/>
      <c r="J126">
        <f t="shared" si="2"/>
        <v>8.9125459588571213E-3</v>
      </c>
      <c r="K126">
        <f t="shared" si="3"/>
        <v>0.37821389425780821</v>
      </c>
      <c r="O126" s="5"/>
      <c r="P126" s="5"/>
      <c r="Q126" s="5"/>
      <c r="R126" s="5"/>
      <c r="S126" s="5"/>
    </row>
    <row r="127" spans="1:19" x14ac:dyDescent="0.3">
      <c r="A127">
        <v>124</v>
      </c>
      <c r="B127" s="2">
        <v>44386</v>
      </c>
      <c r="C127">
        <v>10.29</v>
      </c>
      <c r="D127">
        <v>10.504</v>
      </c>
      <c r="E127">
        <v>10.266</v>
      </c>
      <c r="F127">
        <v>10.5</v>
      </c>
      <c r="G127" s="1">
        <v>10589631</v>
      </c>
      <c r="H127" s="1">
        <v>110463277</v>
      </c>
      <c r="I127" s="5"/>
      <c r="J127">
        <f t="shared" si="2"/>
        <v>3.036102870106492E-2</v>
      </c>
      <c r="K127">
        <f t="shared" si="3"/>
        <v>1.389250363631588</v>
      </c>
      <c r="O127" s="5"/>
      <c r="P127" s="5"/>
      <c r="Q127" s="5"/>
      <c r="R127" s="5"/>
      <c r="S127" s="5"/>
    </row>
    <row r="128" spans="1:19" x14ac:dyDescent="0.3">
      <c r="A128">
        <v>125</v>
      </c>
      <c r="B128" s="2">
        <v>44385</v>
      </c>
      <c r="C128">
        <v>10.364000000000001</v>
      </c>
      <c r="D128">
        <v>10.391999999999999</v>
      </c>
      <c r="E128">
        <v>10.106</v>
      </c>
      <c r="F128">
        <v>10.186</v>
      </c>
      <c r="G128" s="1">
        <v>14737454</v>
      </c>
      <c r="H128" s="1">
        <v>150534830</v>
      </c>
      <c r="I128" s="5"/>
      <c r="J128">
        <f t="shared" si="2"/>
        <v>-3.1693473934843418E-2</v>
      </c>
      <c r="K128">
        <f t="shared" si="3"/>
        <v>-1.5358686766207021</v>
      </c>
      <c r="O128" s="5"/>
      <c r="P128" s="5"/>
      <c r="Q128" s="5"/>
      <c r="R128" s="5"/>
      <c r="S128" s="5"/>
    </row>
    <row r="129" spans="1:19" x14ac:dyDescent="0.3">
      <c r="A129">
        <v>126</v>
      </c>
      <c r="B129" s="2">
        <v>44384</v>
      </c>
      <c r="C129">
        <v>10.656000000000001</v>
      </c>
      <c r="D129">
        <v>10.746</v>
      </c>
      <c r="E129">
        <v>10.388</v>
      </c>
      <c r="F129">
        <v>10.513999999999999</v>
      </c>
      <c r="G129" s="1">
        <v>10554410</v>
      </c>
      <c r="H129" s="1">
        <v>111201384</v>
      </c>
      <c r="I129" s="5"/>
      <c r="J129">
        <f t="shared" si="2"/>
        <v>-1.0031313416536484E-2</v>
      </c>
      <c r="K129">
        <f t="shared" si="3"/>
        <v>-0.51475988525904659</v>
      </c>
      <c r="O129" s="5"/>
      <c r="P129" s="5"/>
      <c r="Q129" s="5"/>
      <c r="R129" s="5"/>
      <c r="S129" s="5"/>
    </row>
    <row r="130" spans="1:19" x14ac:dyDescent="0.3">
      <c r="A130">
        <v>127</v>
      </c>
      <c r="B130" s="2">
        <v>44383</v>
      </c>
      <c r="C130">
        <v>11.076000000000001</v>
      </c>
      <c r="D130">
        <v>11.077999999999999</v>
      </c>
      <c r="E130">
        <v>10.59</v>
      </c>
      <c r="F130">
        <v>10.62</v>
      </c>
      <c r="G130" s="1">
        <v>10378572</v>
      </c>
      <c r="H130" s="1">
        <v>111401303</v>
      </c>
      <c r="I130" s="5"/>
      <c r="J130">
        <f t="shared" si="2"/>
        <v>-4.2222143797119423E-2</v>
      </c>
      <c r="K130">
        <f t="shared" si="3"/>
        <v>-2.0321680807650311</v>
      </c>
      <c r="O130" s="5"/>
      <c r="P130" s="5"/>
      <c r="Q130" s="5"/>
      <c r="R130" s="5"/>
      <c r="S130" s="5"/>
    </row>
    <row r="131" spans="1:19" x14ac:dyDescent="0.3">
      <c r="A131">
        <v>128</v>
      </c>
      <c r="B131" s="2">
        <v>44382</v>
      </c>
      <c r="C131">
        <v>10.91</v>
      </c>
      <c r="D131">
        <v>11.084</v>
      </c>
      <c r="E131">
        <v>10.89</v>
      </c>
      <c r="F131">
        <v>11.077999999999999</v>
      </c>
      <c r="G131" s="1">
        <v>4407764</v>
      </c>
      <c r="H131" s="1">
        <v>48654834</v>
      </c>
      <c r="I131" s="5"/>
      <c r="J131">
        <f t="shared" si="2"/>
        <v>1.4548356251346251E-2</v>
      </c>
      <c r="K131">
        <f t="shared" si="3"/>
        <v>0.64387416536713404</v>
      </c>
      <c r="O131" s="5"/>
      <c r="P131" s="5"/>
      <c r="Q131" s="5"/>
      <c r="R131" s="5"/>
      <c r="S131" s="5"/>
    </row>
    <row r="132" spans="1:19" x14ac:dyDescent="0.3">
      <c r="A132">
        <v>129</v>
      </c>
      <c r="B132" s="2">
        <v>44379</v>
      </c>
      <c r="C132">
        <v>11.138</v>
      </c>
      <c r="D132">
        <v>11.146000000000001</v>
      </c>
      <c r="E132">
        <v>10.912000000000001</v>
      </c>
      <c r="F132">
        <v>10.917999999999999</v>
      </c>
      <c r="G132" s="1">
        <v>6460279</v>
      </c>
      <c r="H132" s="1">
        <v>70955602</v>
      </c>
      <c r="I132" s="5"/>
      <c r="J132">
        <f t="shared" si="2"/>
        <v>-1.7432800291972739E-2</v>
      </c>
      <c r="K132">
        <f t="shared" si="3"/>
        <v>-0.86365044542587532</v>
      </c>
      <c r="O132" s="5"/>
      <c r="P132" s="5"/>
      <c r="Q132" s="5"/>
      <c r="R132" s="5"/>
      <c r="S132" s="5"/>
    </row>
    <row r="133" spans="1:19" x14ac:dyDescent="0.3">
      <c r="A133">
        <v>130</v>
      </c>
      <c r="B133" s="2">
        <v>44378</v>
      </c>
      <c r="C133">
        <v>11.108000000000001</v>
      </c>
      <c r="D133">
        <v>11.16</v>
      </c>
      <c r="E133">
        <v>11.032</v>
      </c>
      <c r="F133">
        <v>11.11</v>
      </c>
      <c r="G133" s="1">
        <v>7223237</v>
      </c>
      <c r="H133" s="1">
        <v>80144275</v>
      </c>
      <c r="I133" s="5"/>
      <c r="J133">
        <f t="shared" ref="J133:J196" si="4">LN(F133/F134)</f>
        <v>1.1223868731109874E-2</v>
      </c>
      <c r="K133">
        <f t="shared" ref="K133:K196" si="5">(J133-$M$6)/$M$7</f>
        <v>0.48716479970544913</v>
      </c>
      <c r="O133" s="5"/>
      <c r="P133" s="5"/>
      <c r="Q133" s="5"/>
      <c r="R133" s="5"/>
      <c r="S133" s="5"/>
    </row>
    <row r="134" spans="1:19" x14ac:dyDescent="0.3">
      <c r="A134">
        <v>131</v>
      </c>
      <c r="B134" s="2">
        <v>44377</v>
      </c>
      <c r="C134">
        <v>11</v>
      </c>
      <c r="D134">
        <v>11.058</v>
      </c>
      <c r="E134">
        <v>10.754</v>
      </c>
      <c r="F134">
        <v>10.986000000000001</v>
      </c>
      <c r="G134" s="1">
        <v>10354563</v>
      </c>
      <c r="H134" s="1">
        <v>113093971</v>
      </c>
      <c r="I134" s="5"/>
      <c r="J134">
        <f t="shared" si="4"/>
        <v>-8.1588703882867538E-3</v>
      </c>
      <c r="K134">
        <f t="shared" si="5"/>
        <v>-0.42649685000668497</v>
      </c>
      <c r="O134" s="5"/>
      <c r="P134" s="5"/>
      <c r="Q134" s="5"/>
      <c r="R134" s="5"/>
      <c r="S134" s="5"/>
    </row>
    <row r="135" spans="1:19" x14ac:dyDescent="0.3">
      <c r="A135">
        <v>132</v>
      </c>
      <c r="B135" s="2">
        <v>44376</v>
      </c>
      <c r="C135">
        <v>10.942</v>
      </c>
      <c r="D135">
        <v>11.188000000000001</v>
      </c>
      <c r="E135">
        <v>10.922000000000001</v>
      </c>
      <c r="F135">
        <v>11.076000000000001</v>
      </c>
      <c r="G135" s="1">
        <v>7955177</v>
      </c>
      <c r="H135" s="1">
        <v>88207747</v>
      </c>
      <c r="I135" s="5"/>
      <c r="J135">
        <f t="shared" si="4"/>
        <v>1.5100805463735939E-2</v>
      </c>
      <c r="K135">
        <f t="shared" si="5"/>
        <v>0.66991546199011842</v>
      </c>
      <c r="O135" s="5"/>
      <c r="P135" s="5"/>
      <c r="Q135" s="5"/>
      <c r="R135" s="5"/>
      <c r="S135" s="5"/>
    </row>
    <row r="136" spans="1:19" x14ac:dyDescent="0.3">
      <c r="A136">
        <v>133</v>
      </c>
      <c r="B136" s="2">
        <v>44375</v>
      </c>
      <c r="C136">
        <v>11.028</v>
      </c>
      <c r="D136">
        <v>11.135999999999999</v>
      </c>
      <c r="E136">
        <v>10.907999999999999</v>
      </c>
      <c r="F136">
        <v>10.91</v>
      </c>
      <c r="G136" s="1">
        <v>9397556</v>
      </c>
      <c r="H136" s="1">
        <v>103378792</v>
      </c>
      <c r="I136" s="5"/>
      <c r="J136">
        <f t="shared" si="4"/>
        <v>-1.762560391946914E-2</v>
      </c>
      <c r="K136">
        <f t="shared" si="5"/>
        <v>-0.87273880385054003</v>
      </c>
      <c r="O136" s="5"/>
      <c r="P136" s="5"/>
      <c r="Q136" s="5"/>
      <c r="R136" s="5"/>
      <c r="S136" s="5"/>
    </row>
    <row r="137" spans="1:19" x14ac:dyDescent="0.3">
      <c r="A137">
        <v>134</v>
      </c>
      <c r="B137" s="2">
        <v>44372</v>
      </c>
      <c r="C137">
        <v>11.206</v>
      </c>
      <c r="D137">
        <v>11.247999999999999</v>
      </c>
      <c r="E137">
        <v>10.996</v>
      </c>
      <c r="F137">
        <v>11.103999999999999</v>
      </c>
      <c r="G137" s="1">
        <v>9177974</v>
      </c>
      <c r="H137" s="1">
        <v>101778388</v>
      </c>
      <c r="I137" s="5"/>
      <c r="J137">
        <f t="shared" si="4"/>
        <v>8.6831225734608566E-3</v>
      </c>
      <c r="K137">
        <f t="shared" si="5"/>
        <v>0.36739935728795708</v>
      </c>
      <c r="O137" s="5"/>
      <c r="P137" s="5"/>
      <c r="Q137" s="5"/>
      <c r="R137" s="5"/>
      <c r="S137" s="5"/>
    </row>
    <row r="138" spans="1:19" x14ac:dyDescent="0.3">
      <c r="A138">
        <v>135</v>
      </c>
      <c r="B138" s="2">
        <v>44371</v>
      </c>
      <c r="C138">
        <v>10.944000000000001</v>
      </c>
      <c r="D138">
        <v>11.036</v>
      </c>
      <c r="E138">
        <v>10.856</v>
      </c>
      <c r="F138">
        <v>11.007999999999999</v>
      </c>
      <c r="G138" s="1">
        <v>8905848</v>
      </c>
      <c r="H138" s="1">
        <v>97605460</v>
      </c>
      <c r="I138" s="5"/>
      <c r="J138">
        <f t="shared" si="4"/>
        <v>1.5379285179487707E-2</v>
      </c>
      <c r="K138">
        <f t="shared" si="5"/>
        <v>0.68304241143404443</v>
      </c>
      <c r="O138" s="5"/>
      <c r="P138" s="5"/>
      <c r="Q138" s="5"/>
      <c r="R138" s="5"/>
      <c r="S138" s="5"/>
    </row>
    <row r="139" spans="1:19" x14ac:dyDescent="0.3">
      <c r="A139">
        <v>136</v>
      </c>
      <c r="B139" s="2">
        <v>44370</v>
      </c>
      <c r="C139">
        <v>10.976000000000001</v>
      </c>
      <c r="D139">
        <v>11.016</v>
      </c>
      <c r="E139">
        <v>10.778</v>
      </c>
      <c r="F139">
        <v>10.84</v>
      </c>
      <c r="G139" s="1">
        <v>7698131</v>
      </c>
      <c r="H139" s="1">
        <v>83702311</v>
      </c>
      <c r="I139" s="5"/>
      <c r="J139">
        <f t="shared" si="4"/>
        <v>-6.9866068345919201E-3</v>
      </c>
      <c r="K139">
        <f t="shared" si="5"/>
        <v>-0.37123880594136449</v>
      </c>
      <c r="O139" s="5"/>
      <c r="P139" s="5"/>
      <c r="Q139" s="5"/>
      <c r="R139" s="5"/>
      <c r="S139" s="5"/>
    </row>
    <row r="140" spans="1:19" x14ac:dyDescent="0.3">
      <c r="A140">
        <v>137</v>
      </c>
      <c r="B140" s="2">
        <v>44369</v>
      </c>
      <c r="C140">
        <v>11.093999999999999</v>
      </c>
      <c r="D140">
        <v>11.103999999999999</v>
      </c>
      <c r="E140">
        <v>10.834</v>
      </c>
      <c r="F140">
        <v>10.916</v>
      </c>
      <c r="G140" s="1">
        <v>12794481</v>
      </c>
      <c r="H140" s="1">
        <v>139849243</v>
      </c>
      <c r="I140" s="5"/>
      <c r="J140">
        <f t="shared" si="4"/>
        <v>-8.7559844342688011E-3</v>
      </c>
      <c r="K140">
        <f t="shared" si="5"/>
        <v>-0.45464355316136412</v>
      </c>
      <c r="O140" s="5"/>
      <c r="P140" s="5"/>
      <c r="Q140" s="5"/>
      <c r="R140" s="5"/>
      <c r="S140" s="5"/>
    </row>
    <row r="141" spans="1:19" x14ac:dyDescent="0.3">
      <c r="A141">
        <v>138</v>
      </c>
      <c r="B141" s="2">
        <v>44368</v>
      </c>
      <c r="C141">
        <v>10.85</v>
      </c>
      <c r="D141">
        <v>11.08</v>
      </c>
      <c r="E141">
        <v>10.7</v>
      </c>
      <c r="F141">
        <v>11.012</v>
      </c>
      <c r="G141" s="1">
        <v>13522130</v>
      </c>
      <c r="H141" s="1">
        <v>147644731</v>
      </c>
      <c r="I141" s="5"/>
      <c r="J141">
        <f t="shared" si="4"/>
        <v>4.9158041641370279E-3</v>
      </c>
      <c r="K141">
        <f t="shared" si="5"/>
        <v>0.18981587274272163</v>
      </c>
      <c r="O141" s="5"/>
      <c r="P141" s="5"/>
      <c r="Q141" s="5"/>
      <c r="R141" s="5"/>
      <c r="S141" s="5"/>
    </row>
    <row r="142" spans="1:19" x14ac:dyDescent="0.3">
      <c r="A142">
        <v>139</v>
      </c>
      <c r="B142" s="2">
        <v>44365</v>
      </c>
      <c r="C142">
        <v>11.263999999999999</v>
      </c>
      <c r="D142">
        <v>11.316000000000001</v>
      </c>
      <c r="E142">
        <v>10.928000000000001</v>
      </c>
      <c r="F142">
        <v>10.958</v>
      </c>
      <c r="G142" s="1">
        <v>26363496</v>
      </c>
      <c r="H142" s="1">
        <v>291626246</v>
      </c>
      <c r="I142" s="5"/>
      <c r="J142">
        <f t="shared" si="4"/>
        <v>-3.4442866475612302E-2</v>
      </c>
      <c r="K142">
        <f t="shared" si="5"/>
        <v>-1.6654692717188078</v>
      </c>
      <c r="O142" s="5"/>
      <c r="P142" s="5"/>
      <c r="Q142" s="5"/>
      <c r="R142" s="5"/>
      <c r="S142" s="5"/>
    </row>
    <row r="143" spans="1:19" x14ac:dyDescent="0.3">
      <c r="A143">
        <v>140</v>
      </c>
      <c r="B143" s="2">
        <v>44364</v>
      </c>
      <c r="C143">
        <v>11.5</v>
      </c>
      <c r="D143">
        <v>11.738</v>
      </c>
      <c r="E143">
        <v>11.33</v>
      </c>
      <c r="F143">
        <v>11.342000000000001</v>
      </c>
      <c r="G143" s="1">
        <v>14808632</v>
      </c>
      <c r="H143" s="1">
        <v>170712910</v>
      </c>
      <c r="I143" s="5"/>
      <c r="J143">
        <f t="shared" si="4"/>
        <v>1.5882823421831792E-3</v>
      </c>
      <c r="K143">
        <f t="shared" si="5"/>
        <v>3.2963476465196956E-2</v>
      </c>
      <c r="O143" s="5"/>
      <c r="P143" s="5"/>
      <c r="Q143" s="5"/>
      <c r="R143" s="5"/>
      <c r="S143" s="5"/>
    </row>
    <row r="144" spans="1:19" x14ac:dyDescent="0.3">
      <c r="A144">
        <v>141</v>
      </c>
      <c r="B144" s="2">
        <v>44363</v>
      </c>
      <c r="C144">
        <v>11.736000000000001</v>
      </c>
      <c r="D144">
        <v>11.75</v>
      </c>
      <c r="E144">
        <v>11.254</v>
      </c>
      <c r="F144">
        <v>11.324</v>
      </c>
      <c r="G144" s="1">
        <v>10850128</v>
      </c>
      <c r="H144" s="1">
        <v>123542364</v>
      </c>
      <c r="I144" s="5"/>
      <c r="J144">
        <f t="shared" si="4"/>
        <v>-2.3390837768728176E-2</v>
      </c>
      <c r="K144">
        <f t="shared" si="5"/>
        <v>-1.1444998298460354</v>
      </c>
      <c r="O144" s="5"/>
      <c r="P144" s="5"/>
      <c r="Q144" s="5"/>
      <c r="R144" s="5"/>
      <c r="S144" s="5"/>
    </row>
    <row r="145" spans="1:19" x14ac:dyDescent="0.3">
      <c r="A145">
        <v>142</v>
      </c>
      <c r="B145" s="2">
        <v>44362</v>
      </c>
      <c r="C145">
        <v>11.606</v>
      </c>
      <c r="D145">
        <v>11.654</v>
      </c>
      <c r="E145">
        <v>11.478</v>
      </c>
      <c r="F145">
        <v>11.592000000000001</v>
      </c>
      <c r="G145" s="1">
        <v>7040593</v>
      </c>
      <c r="H145" s="1">
        <v>81374642</v>
      </c>
      <c r="I145" s="5"/>
      <c r="J145">
        <f t="shared" si="4"/>
        <v>2.0725396019723751E-3</v>
      </c>
      <c r="K145">
        <f t="shared" si="5"/>
        <v>5.5790347535308503E-2</v>
      </c>
      <c r="O145" s="5"/>
      <c r="P145" s="5"/>
      <c r="Q145" s="5"/>
      <c r="R145" s="5"/>
      <c r="S145" s="5"/>
    </row>
    <row r="146" spans="1:19" x14ac:dyDescent="0.3">
      <c r="A146">
        <v>143</v>
      </c>
      <c r="B146" s="2">
        <v>44361</v>
      </c>
      <c r="C146">
        <v>11.678000000000001</v>
      </c>
      <c r="D146">
        <v>11.762</v>
      </c>
      <c r="E146">
        <v>11.56</v>
      </c>
      <c r="F146">
        <v>11.568</v>
      </c>
      <c r="G146" s="1">
        <v>7657697</v>
      </c>
      <c r="H146" s="1">
        <v>89051652</v>
      </c>
      <c r="I146" s="5"/>
      <c r="J146">
        <f t="shared" si="4"/>
        <v>-1.0833224337069966E-2</v>
      </c>
      <c r="K146">
        <f t="shared" si="5"/>
        <v>-0.55256028333815999</v>
      </c>
      <c r="O146" s="5"/>
      <c r="P146" s="5"/>
      <c r="Q146" s="5"/>
      <c r="R146" s="5"/>
      <c r="S146" s="5"/>
    </row>
    <row r="147" spans="1:19" x14ac:dyDescent="0.3">
      <c r="A147">
        <v>144</v>
      </c>
      <c r="B147" s="2">
        <v>44358</v>
      </c>
      <c r="C147">
        <v>11.8</v>
      </c>
      <c r="D147">
        <v>11.8</v>
      </c>
      <c r="E147">
        <v>11.391999999999999</v>
      </c>
      <c r="F147">
        <v>11.694000000000001</v>
      </c>
      <c r="G147" s="1">
        <v>13681561</v>
      </c>
      <c r="H147" s="1">
        <v>158590078</v>
      </c>
      <c r="I147" s="5"/>
      <c r="J147">
        <f t="shared" si="4"/>
        <v>-1.712631940437517E-2</v>
      </c>
      <c r="K147">
        <f t="shared" si="5"/>
        <v>-0.84920357949827208</v>
      </c>
      <c r="O147" s="5"/>
      <c r="P147" s="5"/>
      <c r="Q147" s="5"/>
      <c r="R147" s="5"/>
      <c r="S147" s="5"/>
    </row>
    <row r="148" spans="1:19" x14ac:dyDescent="0.3">
      <c r="A148">
        <v>145</v>
      </c>
      <c r="B148" s="2">
        <v>44357</v>
      </c>
      <c r="C148">
        <v>12.002000000000001</v>
      </c>
      <c r="D148">
        <v>12.146000000000001</v>
      </c>
      <c r="E148">
        <v>11.878</v>
      </c>
      <c r="F148">
        <v>11.896000000000001</v>
      </c>
      <c r="G148" s="1">
        <v>9720560</v>
      </c>
      <c r="H148" s="1">
        <v>116406149</v>
      </c>
      <c r="I148" s="5"/>
      <c r="J148">
        <f t="shared" si="4"/>
        <v>-1.0203316753882297E-2</v>
      </c>
      <c r="K148">
        <f t="shared" si="5"/>
        <v>-0.52286776165295124</v>
      </c>
      <c r="O148" s="5"/>
      <c r="P148" s="5"/>
      <c r="Q148" s="5"/>
      <c r="R148" s="5"/>
      <c r="S148" s="5"/>
    </row>
    <row r="149" spans="1:19" x14ac:dyDescent="0.3">
      <c r="A149">
        <v>146</v>
      </c>
      <c r="B149" s="2">
        <v>44356</v>
      </c>
      <c r="C149">
        <v>12.244</v>
      </c>
      <c r="D149">
        <v>12.244</v>
      </c>
      <c r="E149">
        <v>11.926</v>
      </c>
      <c r="F149">
        <v>12.018000000000001</v>
      </c>
      <c r="G149" s="1">
        <v>9498847</v>
      </c>
      <c r="H149" s="1">
        <v>114222776</v>
      </c>
      <c r="I149" s="5"/>
      <c r="J149">
        <f t="shared" si="4"/>
        <v>-2.1729249995471274E-2</v>
      </c>
      <c r="K149">
        <f t="shared" si="5"/>
        <v>-1.0661760688593234</v>
      </c>
      <c r="O149" s="5"/>
      <c r="P149" s="5"/>
      <c r="Q149" s="5"/>
      <c r="R149" s="5"/>
      <c r="S149" s="5"/>
    </row>
    <row r="150" spans="1:19" x14ac:dyDescent="0.3">
      <c r="A150">
        <v>147</v>
      </c>
      <c r="B150" s="2">
        <v>44355</v>
      </c>
      <c r="C150">
        <v>12.316000000000001</v>
      </c>
      <c r="D150">
        <v>12.442</v>
      </c>
      <c r="E150">
        <v>12.134</v>
      </c>
      <c r="F150">
        <v>12.282</v>
      </c>
      <c r="G150" s="1">
        <v>7967480</v>
      </c>
      <c r="H150" s="1">
        <v>97889065</v>
      </c>
      <c r="I150" s="5"/>
      <c r="J150">
        <f t="shared" si="4"/>
        <v>-7.3010789156157168E-3</v>
      </c>
      <c r="K150">
        <f t="shared" si="5"/>
        <v>-0.38606235995850963</v>
      </c>
      <c r="O150" s="5"/>
      <c r="P150" s="5"/>
      <c r="Q150" s="5"/>
      <c r="R150" s="5"/>
      <c r="S150" s="5"/>
    </row>
    <row r="151" spans="1:19" x14ac:dyDescent="0.3">
      <c r="A151">
        <v>148</v>
      </c>
      <c r="B151" s="2">
        <v>44354</v>
      </c>
      <c r="C151">
        <v>12.423999999999999</v>
      </c>
      <c r="D151">
        <v>12.45</v>
      </c>
      <c r="E151">
        <v>12.276</v>
      </c>
      <c r="F151">
        <v>12.372</v>
      </c>
      <c r="G151" s="1">
        <v>6800622</v>
      </c>
      <c r="H151" s="1">
        <v>83993695</v>
      </c>
      <c r="I151" s="5"/>
      <c r="J151">
        <f t="shared" si="4"/>
        <v>-1.6164228597389556E-4</v>
      </c>
      <c r="K151">
        <f t="shared" si="5"/>
        <v>-4.9524298497109646E-2</v>
      </c>
      <c r="O151" s="5"/>
      <c r="P151" s="5"/>
      <c r="Q151" s="5"/>
      <c r="R151" s="5"/>
      <c r="S151" s="5"/>
    </row>
    <row r="152" spans="1:19" x14ac:dyDescent="0.3">
      <c r="A152">
        <v>149</v>
      </c>
      <c r="B152" s="2">
        <v>44351</v>
      </c>
      <c r="C152">
        <v>12.55</v>
      </c>
      <c r="D152">
        <v>12.558</v>
      </c>
      <c r="E152">
        <v>12.314</v>
      </c>
      <c r="F152">
        <v>12.374000000000001</v>
      </c>
      <c r="G152" s="1">
        <v>7375186</v>
      </c>
      <c r="H152" s="1">
        <v>91501277</v>
      </c>
      <c r="I152" s="5"/>
      <c r="J152">
        <f t="shared" si="4"/>
        <v>-1.3007007944922593E-2</v>
      </c>
      <c r="K152">
        <f t="shared" si="5"/>
        <v>-0.65502788118558186</v>
      </c>
      <c r="O152" s="5"/>
      <c r="P152" s="5"/>
      <c r="Q152" s="5"/>
      <c r="R152" s="5"/>
      <c r="S152" s="5"/>
    </row>
    <row r="153" spans="1:19" x14ac:dyDescent="0.3">
      <c r="A153">
        <v>150</v>
      </c>
      <c r="B153" s="2">
        <v>44350</v>
      </c>
      <c r="C153">
        <v>12.416</v>
      </c>
      <c r="D153">
        <v>12.56</v>
      </c>
      <c r="E153">
        <v>12.416</v>
      </c>
      <c r="F153">
        <v>12.536</v>
      </c>
      <c r="G153" s="1">
        <v>5867792</v>
      </c>
      <c r="H153" s="1">
        <v>73380557</v>
      </c>
      <c r="I153" s="5"/>
      <c r="J153">
        <f t="shared" si="4"/>
        <v>6.7232524743579963E-3</v>
      </c>
      <c r="K153">
        <f t="shared" si="5"/>
        <v>0.27501519337090463</v>
      </c>
      <c r="O153" s="5"/>
      <c r="P153" s="5"/>
      <c r="Q153" s="5"/>
      <c r="R153" s="5"/>
      <c r="S153" s="5"/>
    </row>
    <row r="154" spans="1:19" x14ac:dyDescent="0.3">
      <c r="A154">
        <v>151</v>
      </c>
      <c r="B154" s="2">
        <v>44349</v>
      </c>
      <c r="C154">
        <v>12.39</v>
      </c>
      <c r="D154">
        <v>12.47</v>
      </c>
      <c r="E154">
        <v>12.34</v>
      </c>
      <c r="F154">
        <v>12.452</v>
      </c>
      <c r="G154" s="1">
        <v>7004830</v>
      </c>
      <c r="H154" s="1">
        <v>87054383</v>
      </c>
      <c r="I154" s="5"/>
      <c r="J154">
        <f t="shared" si="4"/>
        <v>-1.60603870898543E-4</v>
      </c>
      <c r="K154">
        <f t="shared" si="5"/>
        <v>-4.9475349789448238E-2</v>
      </c>
      <c r="O154" s="5"/>
      <c r="P154" s="5"/>
      <c r="Q154" s="5"/>
      <c r="R154" s="5"/>
      <c r="S154" s="5"/>
    </row>
    <row r="155" spans="1:19" x14ac:dyDescent="0.3">
      <c r="A155">
        <v>152</v>
      </c>
      <c r="B155" s="2">
        <v>44348</v>
      </c>
      <c r="C155">
        <v>12.246</v>
      </c>
      <c r="D155">
        <v>12.465999999999999</v>
      </c>
      <c r="E155">
        <v>12.23</v>
      </c>
      <c r="F155">
        <v>12.454000000000001</v>
      </c>
      <c r="G155" s="1">
        <v>9305638</v>
      </c>
      <c r="H155" s="1">
        <v>115515616</v>
      </c>
      <c r="I155" s="5"/>
      <c r="J155">
        <f t="shared" si="4"/>
        <v>2.1261857505969768E-2</v>
      </c>
      <c r="K155">
        <f t="shared" si="5"/>
        <v>0.96033452702497313</v>
      </c>
      <c r="O155" s="5"/>
      <c r="P155" s="5"/>
      <c r="Q155" s="5"/>
      <c r="R155" s="5"/>
      <c r="S155" s="5"/>
    </row>
    <row r="156" spans="1:19" x14ac:dyDescent="0.3">
      <c r="A156">
        <v>153</v>
      </c>
      <c r="B156" s="2">
        <v>44347</v>
      </c>
      <c r="C156">
        <v>12.288</v>
      </c>
      <c r="D156">
        <v>12.288</v>
      </c>
      <c r="E156">
        <v>12.034000000000001</v>
      </c>
      <c r="F156">
        <v>12.192</v>
      </c>
      <c r="G156" s="1">
        <v>6199576</v>
      </c>
      <c r="H156" s="1">
        <v>75422440</v>
      </c>
      <c r="I156" s="5"/>
      <c r="J156">
        <f t="shared" si="4"/>
        <v>-1.2714107695622499E-2</v>
      </c>
      <c r="K156">
        <f t="shared" si="5"/>
        <v>-0.64122117804996492</v>
      </c>
      <c r="O156" s="5"/>
      <c r="P156" s="5"/>
      <c r="Q156" s="5"/>
      <c r="R156" s="5"/>
      <c r="S156" s="5"/>
    </row>
    <row r="157" spans="1:19" x14ac:dyDescent="0.3">
      <c r="A157">
        <v>154</v>
      </c>
      <c r="B157" s="2">
        <v>44344</v>
      </c>
      <c r="C157">
        <v>12.38</v>
      </c>
      <c r="D157">
        <v>12.41</v>
      </c>
      <c r="E157">
        <v>12.178000000000001</v>
      </c>
      <c r="F157">
        <v>12.348000000000001</v>
      </c>
      <c r="G157" s="1">
        <v>8099277</v>
      </c>
      <c r="H157" s="1">
        <v>99467923</v>
      </c>
      <c r="I157" s="5"/>
      <c r="J157">
        <f t="shared" si="4"/>
        <v>7.9681696491768813E-3</v>
      </c>
      <c r="K157">
        <f t="shared" si="5"/>
        <v>0.33369797668101708</v>
      </c>
      <c r="O157" s="5"/>
      <c r="P157" s="5"/>
      <c r="Q157" s="5"/>
      <c r="R157" s="5"/>
      <c r="S157" s="5"/>
    </row>
    <row r="158" spans="1:19" x14ac:dyDescent="0.3">
      <c r="A158">
        <v>155</v>
      </c>
      <c r="B158" s="2">
        <v>44343</v>
      </c>
      <c r="C158">
        <v>12.01</v>
      </c>
      <c r="D158">
        <v>12.334</v>
      </c>
      <c r="E158">
        <v>11.965999999999999</v>
      </c>
      <c r="F158">
        <v>12.25</v>
      </c>
      <c r="G158" s="1">
        <v>21536919</v>
      </c>
      <c r="H158" s="1">
        <v>263325471</v>
      </c>
      <c r="I158" s="5"/>
      <c r="J158">
        <f t="shared" si="4"/>
        <v>1.0009108090720116E-2</v>
      </c>
      <c r="K158">
        <f t="shared" si="5"/>
        <v>0.42990353214841953</v>
      </c>
      <c r="O158" s="5"/>
      <c r="P158" s="5"/>
      <c r="Q158" s="5"/>
      <c r="R158" s="5"/>
      <c r="S158" s="5"/>
    </row>
    <row r="159" spans="1:19" x14ac:dyDescent="0.3">
      <c r="A159">
        <v>156</v>
      </c>
      <c r="B159" s="2">
        <v>44342</v>
      </c>
      <c r="C159">
        <v>12.182</v>
      </c>
      <c r="D159">
        <v>12.28</v>
      </c>
      <c r="E159">
        <v>11.956</v>
      </c>
      <c r="F159">
        <v>12.128</v>
      </c>
      <c r="G159" s="1">
        <v>11451419</v>
      </c>
      <c r="H159" s="1">
        <v>138693940</v>
      </c>
      <c r="I159" s="5"/>
      <c r="J159">
        <f t="shared" si="4"/>
        <v>-1.1640429822804157E-2</v>
      </c>
      <c r="K159">
        <f t="shared" si="5"/>
        <v>-0.59061025611081852</v>
      </c>
      <c r="O159" s="5"/>
      <c r="P159" s="5"/>
      <c r="Q159" s="5"/>
      <c r="R159" s="5"/>
      <c r="S159" s="5"/>
    </row>
    <row r="160" spans="1:19" x14ac:dyDescent="0.3">
      <c r="A160">
        <v>157</v>
      </c>
      <c r="B160" s="2">
        <v>44341</v>
      </c>
      <c r="C160">
        <v>12.022</v>
      </c>
      <c r="D160">
        <v>12.512</v>
      </c>
      <c r="E160">
        <v>12</v>
      </c>
      <c r="F160">
        <v>12.27</v>
      </c>
      <c r="G160" s="1">
        <v>14606725</v>
      </c>
      <c r="H160" s="1">
        <v>179855402</v>
      </c>
      <c r="I160" s="5"/>
      <c r="J160">
        <f t="shared" si="4"/>
        <v>2.0086286105443014E-2</v>
      </c>
      <c r="K160">
        <f t="shared" si="5"/>
        <v>0.90492055800111981</v>
      </c>
      <c r="O160" s="5"/>
      <c r="P160" s="5"/>
      <c r="Q160" s="5"/>
      <c r="R160" s="5"/>
      <c r="S160" s="5"/>
    </row>
    <row r="161" spans="1:19" x14ac:dyDescent="0.3">
      <c r="A161">
        <v>158</v>
      </c>
      <c r="B161" s="2">
        <v>44337</v>
      </c>
      <c r="C161">
        <v>11.763999999999999</v>
      </c>
      <c r="D161">
        <v>12.06</v>
      </c>
      <c r="E161">
        <v>11.752000000000001</v>
      </c>
      <c r="F161">
        <v>12.026</v>
      </c>
      <c r="G161" s="1">
        <v>13996902</v>
      </c>
      <c r="H161" s="1">
        <v>167227156</v>
      </c>
      <c r="I161" s="5"/>
      <c r="J161">
        <f t="shared" si="4"/>
        <v>2.3217732027208983E-2</v>
      </c>
      <c r="K161">
        <f t="shared" si="5"/>
        <v>1.052530347785779</v>
      </c>
      <c r="O161" s="5"/>
      <c r="P161" s="5"/>
      <c r="Q161" s="5"/>
      <c r="R161" s="5"/>
      <c r="S161" s="5"/>
    </row>
    <row r="162" spans="1:19" x14ac:dyDescent="0.3">
      <c r="A162">
        <v>159</v>
      </c>
      <c r="B162" s="2">
        <v>44336</v>
      </c>
      <c r="C162">
        <v>11.7</v>
      </c>
      <c r="D162">
        <v>11.784000000000001</v>
      </c>
      <c r="E162">
        <v>11.624000000000001</v>
      </c>
      <c r="F162">
        <v>11.75</v>
      </c>
      <c r="G162" s="1">
        <v>7803978</v>
      </c>
      <c r="H162" s="1">
        <v>91421864</v>
      </c>
      <c r="I162" s="5"/>
      <c r="J162">
        <f t="shared" si="4"/>
        <v>1.1125489166402904E-2</v>
      </c>
      <c r="K162">
        <f t="shared" si="5"/>
        <v>0.48252739346299595</v>
      </c>
      <c r="O162" s="5"/>
      <c r="P162" s="5"/>
      <c r="Q162" s="5"/>
      <c r="R162" s="5"/>
      <c r="S162" s="5"/>
    </row>
    <row r="163" spans="1:19" x14ac:dyDescent="0.3">
      <c r="A163">
        <v>160</v>
      </c>
      <c r="B163" s="2">
        <v>44335</v>
      </c>
      <c r="C163">
        <v>11.706</v>
      </c>
      <c r="D163">
        <v>11.87</v>
      </c>
      <c r="E163">
        <v>11.442</v>
      </c>
      <c r="F163">
        <v>11.62</v>
      </c>
      <c r="G163" s="1">
        <v>12306596</v>
      </c>
      <c r="H163" s="1">
        <v>143665210</v>
      </c>
      <c r="I163" s="5"/>
      <c r="J163">
        <f t="shared" si="4"/>
        <v>-1.2316269267983484E-2</v>
      </c>
      <c r="K163">
        <f t="shared" si="5"/>
        <v>-0.62246790938775631</v>
      </c>
      <c r="O163" s="5"/>
      <c r="P163" s="5"/>
      <c r="Q163" s="5"/>
      <c r="R163" s="5"/>
      <c r="S163" s="5"/>
    </row>
    <row r="164" spans="1:19" x14ac:dyDescent="0.3">
      <c r="A164">
        <v>161</v>
      </c>
      <c r="B164" s="2">
        <v>44334</v>
      </c>
      <c r="C164">
        <v>11.85</v>
      </c>
      <c r="D164">
        <v>11.896000000000001</v>
      </c>
      <c r="E164">
        <v>11.683999999999999</v>
      </c>
      <c r="F164">
        <v>11.763999999999999</v>
      </c>
      <c r="G164" s="1">
        <v>8655875</v>
      </c>
      <c r="H164" s="1">
        <v>101957386</v>
      </c>
      <c r="I164" s="5"/>
      <c r="J164">
        <f t="shared" si="4"/>
        <v>6.139173442748942E-3</v>
      </c>
      <c r="K164">
        <f t="shared" si="5"/>
        <v>0.2474829334413387</v>
      </c>
      <c r="O164" s="5"/>
      <c r="P164" s="5"/>
      <c r="Q164" s="5"/>
      <c r="R164" s="5"/>
      <c r="S164" s="5"/>
    </row>
    <row r="165" spans="1:19" x14ac:dyDescent="0.3">
      <c r="A165">
        <v>162</v>
      </c>
      <c r="B165" s="2">
        <v>44333</v>
      </c>
      <c r="C165">
        <v>11.747999999999999</v>
      </c>
      <c r="D165">
        <v>11.843999999999999</v>
      </c>
      <c r="E165">
        <v>11.593999999999999</v>
      </c>
      <c r="F165">
        <v>11.692</v>
      </c>
      <c r="G165" s="1">
        <v>7942829</v>
      </c>
      <c r="H165" s="1">
        <v>92901597</v>
      </c>
      <c r="I165" s="5"/>
      <c r="J165">
        <f t="shared" si="4"/>
        <v>-7.1587147375208457E-3</v>
      </c>
      <c r="K165">
        <f t="shared" si="5"/>
        <v>-0.3793516113374385</v>
      </c>
      <c r="O165" s="5"/>
      <c r="P165" s="5"/>
      <c r="Q165" s="5"/>
      <c r="R165" s="5"/>
      <c r="S165" s="5"/>
    </row>
    <row r="166" spans="1:19" x14ac:dyDescent="0.3">
      <c r="A166">
        <v>163</v>
      </c>
      <c r="B166" s="2">
        <v>44330</v>
      </c>
      <c r="C166">
        <v>11.673999999999999</v>
      </c>
      <c r="D166">
        <v>11.882</v>
      </c>
      <c r="E166">
        <v>11.62</v>
      </c>
      <c r="F166">
        <v>11.776</v>
      </c>
      <c r="G166" s="1">
        <v>9000839</v>
      </c>
      <c r="H166" s="1">
        <v>105869659</v>
      </c>
      <c r="I166" s="5"/>
      <c r="J166">
        <f t="shared" si="4"/>
        <v>1.6093482079416556E-2</v>
      </c>
      <c r="K166">
        <f t="shared" si="5"/>
        <v>0.71670815463931115</v>
      </c>
      <c r="O166" s="5"/>
      <c r="P166" s="5"/>
      <c r="Q166" s="5"/>
      <c r="R166" s="5"/>
      <c r="S166" s="5"/>
    </row>
    <row r="167" spans="1:19" x14ac:dyDescent="0.3">
      <c r="A167">
        <v>164</v>
      </c>
      <c r="B167" s="2">
        <v>44329</v>
      </c>
      <c r="C167">
        <v>11.412000000000001</v>
      </c>
      <c r="D167">
        <v>11.632</v>
      </c>
      <c r="E167">
        <v>11.24</v>
      </c>
      <c r="F167">
        <v>11.587999999999999</v>
      </c>
      <c r="G167" s="1">
        <v>9050152</v>
      </c>
      <c r="H167" s="1">
        <v>103597526</v>
      </c>
      <c r="I167" s="5"/>
      <c r="J167">
        <f t="shared" si="4"/>
        <v>-5.1764301043713524E-4</v>
      </c>
      <c r="K167">
        <f t="shared" si="5"/>
        <v>-6.6305425623063741E-2</v>
      </c>
      <c r="O167" s="5"/>
      <c r="P167" s="5"/>
      <c r="Q167" s="5"/>
      <c r="R167" s="5"/>
      <c r="S167" s="5"/>
    </row>
    <row r="168" spans="1:19" x14ac:dyDescent="0.3">
      <c r="A168">
        <v>165</v>
      </c>
      <c r="B168" s="2">
        <v>44328</v>
      </c>
      <c r="C168">
        <v>11.378</v>
      </c>
      <c r="D168">
        <v>11.708</v>
      </c>
      <c r="E168">
        <v>11.262</v>
      </c>
      <c r="F168">
        <v>11.593999999999999</v>
      </c>
      <c r="G168" s="1">
        <v>11983106</v>
      </c>
      <c r="H168" s="1">
        <v>138001718</v>
      </c>
      <c r="I168" s="5"/>
      <c r="J168">
        <f t="shared" si="4"/>
        <v>2.3210185966177237E-2</v>
      </c>
      <c r="K168">
        <f t="shared" si="5"/>
        <v>1.0521746423032554</v>
      </c>
      <c r="O168" s="5"/>
      <c r="P168" s="5"/>
      <c r="Q168" s="5"/>
      <c r="R168" s="5"/>
      <c r="S168" s="5"/>
    </row>
    <row r="169" spans="1:19" x14ac:dyDescent="0.3">
      <c r="A169">
        <v>166</v>
      </c>
      <c r="B169" s="2">
        <v>44327</v>
      </c>
      <c r="C169">
        <v>11.35</v>
      </c>
      <c r="D169">
        <v>11.428000000000001</v>
      </c>
      <c r="E169">
        <v>11.157999999999999</v>
      </c>
      <c r="F169">
        <v>11.327999999999999</v>
      </c>
      <c r="G169" s="1">
        <v>11986517</v>
      </c>
      <c r="H169" s="1">
        <v>135258370</v>
      </c>
      <c r="I169" s="5"/>
      <c r="J169">
        <f t="shared" si="4"/>
        <v>-2.0792222784662681E-2</v>
      </c>
      <c r="K169">
        <f t="shared" si="5"/>
        <v>-1.0220065723821306</v>
      </c>
      <c r="O169" s="5"/>
      <c r="P169" s="5"/>
      <c r="Q169" s="5"/>
      <c r="R169" s="5"/>
      <c r="S169" s="5"/>
    </row>
    <row r="170" spans="1:19" x14ac:dyDescent="0.3">
      <c r="A170">
        <v>167</v>
      </c>
      <c r="B170" s="2">
        <v>44326</v>
      </c>
      <c r="C170">
        <v>11.63</v>
      </c>
      <c r="D170">
        <v>11.651999999999999</v>
      </c>
      <c r="E170">
        <v>11.388</v>
      </c>
      <c r="F170">
        <v>11.566000000000001</v>
      </c>
      <c r="G170" s="1">
        <v>12754457</v>
      </c>
      <c r="H170" s="1">
        <v>146835915</v>
      </c>
      <c r="I170" s="5"/>
      <c r="J170">
        <f t="shared" si="4"/>
        <v>7.114997477209074E-3</v>
      </c>
      <c r="K170">
        <f t="shared" si="5"/>
        <v>0.2934812307749381</v>
      </c>
      <c r="O170" s="5"/>
      <c r="P170" s="5"/>
      <c r="Q170" s="5"/>
      <c r="R170" s="5"/>
      <c r="S170" s="5"/>
    </row>
    <row r="171" spans="1:19" x14ac:dyDescent="0.3">
      <c r="A171">
        <v>168</v>
      </c>
      <c r="B171" s="2">
        <v>44323</v>
      </c>
      <c r="C171">
        <v>11.55</v>
      </c>
      <c r="D171">
        <v>11.61</v>
      </c>
      <c r="E171">
        <v>11.316000000000001</v>
      </c>
      <c r="F171">
        <v>11.484</v>
      </c>
      <c r="G171" s="1">
        <v>12515726</v>
      </c>
      <c r="H171" s="1">
        <v>143766197</v>
      </c>
      <c r="I171" s="5"/>
      <c r="J171">
        <f t="shared" si="4"/>
        <v>9.4488891979325092E-3</v>
      </c>
      <c r="K171">
        <f t="shared" si="5"/>
        <v>0.40349598909522882</v>
      </c>
      <c r="O171" s="5"/>
      <c r="P171" s="5"/>
      <c r="Q171" s="5"/>
      <c r="R171" s="5"/>
      <c r="S171" s="5"/>
    </row>
    <row r="172" spans="1:19" x14ac:dyDescent="0.3">
      <c r="A172">
        <v>169</v>
      </c>
      <c r="B172" s="2">
        <v>44322</v>
      </c>
      <c r="C172">
        <v>11.35</v>
      </c>
      <c r="D172">
        <v>11.481999999999999</v>
      </c>
      <c r="E172">
        <v>11.256</v>
      </c>
      <c r="F172">
        <v>11.375999999999999</v>
      </c>
      <c r="G172" s="1">
        <v>9772173</v>
      </c>
      <c r="H172" s="1">
        <v>110970738</v>
      </c>
      <c r="I172" s="5"/>
      <c r="J172">
        <f t="shared" si="4"/>
        <v>4.9348002858481338E-3</v>
      </c>
      <c r="K172">
        <f t="shared" si="5"/>
        <v>0.19071131005907765</v>
      </c>
      <c r="O172" s="5"/>
      <c r="P172" s="5"/>
      <c r="Q172" s="5"/>
      <c r="R172" s="5"/>
      <c r="S172" s="5"/>
    </row>
    <row r="173" spans="1:19" x14ac:dyDescent="0.3">
      <c r="A173">
        <v>170</v>
      </c>
      <c r="B173" s="2">
        <v>44321</v>
      </c>
      <c r="C173">
        <v>11.257999999999999</v>
      </c>
      <c r="D173">
        <v>11.416</v>
      </c>
      <c r="E173">
        <v>11.206</v>
      </c>
      <c r="F173">
        <v>11.32</v>
      </c>
      <c r="G173" s="1">
        <v>10605790</v>
      </c>
      <c r="H173" s="1">
        <v>119950276</v>
      </c>
      <c r="I173" s="5"/>
      <c r="J173">
        <f t="shared" si="4"/>
        <v>2.5046031926087734E-2</v>
      </c>
      <c r="K173">
        <f t="shared" si="5"/>
        <v>1.1387125685487076</v>
      </c>
      <c r="O173" s="5"/>
      <c r="P173" s="5"/>
      <c r="Q173" s="5"/>
      <c r="R173" s="5"/>
      <c r="S173" s="5"/>
    </row>
    <row r="174" spans="1:19" x14ac:dyDescent="0.3">
      <c r="A174">
        <v>171</v>
      </c>
      <c r="B174" s="2">
        <v>44320</v>
      </c>
      <c r="C174">
        <v>11.4</v>
      </c>
      <c r="D174">
        <v>11.492000000000001</v>
      </c>
      <c r="E174">
        <v>10.946</v>
      </c>
      <c r="F174">
        <v>11.04</v>
      </c>
      <c r="G174" s="1">
        <v>15404402</v>
      </c>
      <c r="H174" s="1">
        <v>171710549</v>
      </c>
      <c r="I174" s="5"/>
      <c r="J174">
        <f t="shared" si="4"/>
        <v>-3.1737375786712756E-2</v>
      </c>
      <c r="K174">
        <f t="shared" si="5"/>
        <v>-1.5379381177950002</v>
      </c>
      <c r="O174" s="5"/>
      <c r="P174" s="5"/>
      <c r="Q174" s="5"/>
      <c r="R174" s="5"/>
      <c r="S174" s="5"/>
    </row>
    <row r="175" spans="1:19" x14ac:dyDescent="0.3">
      <c r="A175">
        <v>172</v>
      </c>
      <c r="B175" s="2">
        <v>44319</v>
      </c>
      <c r="C175">
        <v>11.698</v>
      </c>
      <c r="D175">
        <v>11.698</v>
      </c>
      <c r="E175">
        <v>11.327999999999999</v>
      </c>
      <c r="F175">
        <v>11.396000000000001</v>
      </c>
      <c r="G175" s="1">
        <v>12502921</v>
      </c>
      <c r="H175" s="1">
        <v>143021976</v>
      </c>
      <c r="I175" s="5"/>
      <c r="J175">
        <f t="shared" si="4"/>
        <v>-1.8259789132754636E-2</v>
      </c>
      <c r="K175">
        <f t="shared" si="5"/>
        <v>-0.90263296404246163</v>
      </c>
      <c r="O175" s="5"/>
      <c r="P175" s="5"/>
      <c r="Q175" s="5"/>
      <c r="R175" s="5"/>
      <c r="S175" s="5"/>
    </row>
    <row r="176" spans="1:19" x14ac:dyDescent="0.3">
      <c r="A176">
        <v>173</v>
      </c>
      <c r="B176" s="2">
        <v>44316</v>
      </c>
      <c r="C176">
        <v>11.6</v>
      </c>
      <c r="D176">
        <v>11.778</v>
      </c>
      <c r="E176">
        <v>11.526</v>
      </c>
      <c r="F176">
        <v>11.606</v>
      </c>
      <c r="G176" s="1">
        <v>15663547</v>
      </c>
      <c r="H176" s="1">
        <v>182440672</v>
      </c>
      <c r="I176" s="5"/>
      <c r="J176">
        <f t="shared" si="4"/>
        <v>-1.205545655348559E-3</v>
      </c>
      <c r="K176">
        <f t="shared" si="5"/>
        <v>-9.8731712822180573E-2</v>
      </c>
      <c r="O176" s="5"/>
      <c r="P176" s="5"/>
      <c r="Q176" s="5"/>
      <c r="R176" s="5"/>
      <c r="S176" s="5"/>
    </row>
    <row r="177" spans="1:19" x14ac:dyDescent="0.3">
      <c r="A177">
        <v>174</v>
      </c>
      <c r="B177" s="2">
        <v>44315</v>
      </c>
      <c r="C177">
        <v>11.396000000000001</v>
      </c>
      <c r="D177">
        <v>11.682</v>
      </c>
      <c r="E177">
        <v>11.316000000000001</v>
      </c>
      <c r="F177">
        <v>11.62</v>
      </c>
      <c r="G177" s="1">
        <v>23321185</v>
      </c>
      <c r="H177" s="1">
        <v>268878108</v>
      </c>
      <c r="I177" s="5"/>
      <c r="J177">
        <f t="shared" si="4"/>
        <v>3.0051178171898903E-2</v>
      </c>
      <c r="K177">
        <f t="shared" si="5"/>
        <v>1.3746446598712407</v>
      </c>
      <c r="O177" s="5"/>
      <c r="P177" s="5"/>
      <c r="Q177" s="5"/>
      <c r="R177" s="5"/>
      <c r="S177" s="5"/>
    </row>
    <row r="178" spans="1:19" x14ac:dyDescent="0.3">
      <c r="A178">
        <v>175</v>
      </c>
      <c r="B178" s="2">
        <v>44314</v>
      </c>
      <c r="C178">
        <v>10.57</v>
      </c>
      <c r="D178">
        <v>11.374000000000001</v>
      </c>
      <c r="E178">
        <v>10.558</v>
      </c>
      <c r="F178">
        <v>11.276</v>
      </c>
      <c r="G178" s="1">
        <v>32369920</v>
      </c>
      <c r="H178" s="1">
        <v>358431480</v>
      </c>
      <c r="I178" s="5"/>
      <c r="J178">
        <f t="shared" si="4"/>
        <v>0.10166234478945319</v>
      </c>
      <c r="K178">
        <f t="shared" si="5"/>
        <v>4.7502447866938677</v>
      </c>
      <c r="O178" s="5"/>
      <c r="P178" s="5"/>
      <c r="Q178" s="5"/>
      <c r="R178" s="5"/>
      <c r="S178" s="5"/>
    </row>
    <row r="179" spans="1:19" x14ac:dyDescent="0.3">
      <c r="A179">
        <v>176</v>
      </c>
      <c r="B179" s="2">
        <v>44313</v>
      </c>
      <c r="C179">
        <v>10.102</v>
      </c>
      <c r="D179">
        <v>10.186</v>
      </c>
      <c r="E179">
        <v>9.9550000000000001</v>
      </c>
      <c r="F179">
        <v>10.186</v>
      </c>
      <c r="G179" s="1">
        <v>8296967</v>
      </c>
      <c r="H179" s="1">
        <v>83688422</v>
      </c>
      <c r="I179" s="5"/>
      <c r="J179">
        <f t="shared" si="4"/>
        <v>1.0262572801973676E-2</v>
      </c>
      <c r="K179">
        <f t="shared" si="5"/>
        <v>0.44185132677131628</v>
      </c>
      <c r="O179" s="5"/>
      <c r="P179" s="5"/>
      <c r="Q179" s="5"/>
      <c r="R179" s="5"/>
      <c r="S179" s="5"/>
    </row>
    <row r="180" spans="1:19" x14ac:dyDescent="0.3">
      <c r="A180">
        <v>177</v>
      </c>
      <c r="B180" s="2">
        <v>44312</v>
      </c>
      <c r="C180">
        <v>9.8670000000000009</v>
      </c>
      <c r="D180">
        <v>10.093999999999999</v>
      </c>
      <c r="E180">
        <v>9.74</v>
      </c>
      <c r="F180">
        <v>10.082000000000001</v>
      </c>
      <c r="G180" s="1">
        <v>10044841</v>
      </c>
      <c r="H180" s="1">
        <v>100487511</v>
      </c>
      <c r="I180" s="5"/>
      <c r="J180">
        <f t="shared" si="4"/>
        <v>2.5719721913982724E-2</v>
      </c>
      <c r="K180">
        <f t="shared" si="5"/>
        <v>1.1704689009196423</v>
      </c>
      <c r="O180" s="5"/>
      <c r="P180" s="5"/>
      <c r="Q180" s="5"/>
      <c r="R180" s="5"/>
      <c r="S180" s="5"/>
    </row>
    <row r="181" spans="1:19" x14ac:dyDescent="0.3">
      <c r="A181">
        <v>178</v>
      </c>
      <c r="B181" s="2">
        <v>44309</v>
      </c>
      <c r="C181">
        <v>9.7409999999999997</v>
      </c>
      <c r="D181">
        <v>9.85</v>
      </c>
      <c r="E181">
        <v>9.702</v>
      </c>
      <c r="F181">
        <v>9.8260000000000005</v>
      </c>
      <c r="G181" s="1">
        <v>6751914</v>
      </c>
      <c r="H181" s="1">
        <v>66096514</v>
      </c>
      <c r="I181" s="5"/>
      <c r="J181">
        <f t="shared" si="4"/>
        <v>3.5683373745222201E-3</v>
      </c>
      <c r="K181">
        <f t="shared" si="5"/>
        <v>0.12629911577931766</v>
      </c>
      <c r="O181" s="5"/>
      <c r="P181" s="5"/>
      <c r="Q181" s="5"/>
      <c r="R181" s="5"/>
      <c r="S181" s="5"/>
    </row>
    <row r="182" spans="1:19" x14ac:dyDescent="0.3">
      <c r="A182">
        <v>179</v>
      </c>
      <c r="B182" s="2">
        <v>44308</v>
      </c>
      <c r="C182">
        <v>9.9009999999999998</v>
      </c>
      <c r="D182">
        <v>9.93</v>
      </c>
      <c r="E182">
        <v>9.7089999999999996</v>
      </c>
      <c r="F182">
        <v>9.7910000000000004</v>
      </c>
      <c r="G182" s="1">
        <v>7429806</v>
      </c>
      <c r="H182" s="1">
        <v>72719141</v>
      </c>
      <c r="I182" s="5"/>
      <c r="J182">
        <f t="shared" si="4"/>
        <v>-6.1093765016077897E-3</v>
      </c>
      <c r="K182">
        <f t="shared" si="5"/>
        <v>-0.32988800880816982</v>
      </c>
      <c r="O182" s="5"/>
      <c r="P182" s="5"/>
      <c r="Q182" s="5"/>
      <c r="R182" s="5"/>
      <c r="S182" s="5"/>
    </row>
    <row r="183" spans="1:19" x14ac:dyDescent="0.3">
      <c r="A183">
        <v>180</v>
      </c>
      <c r="B183" s="2">
        <v>44307</v>
      </c>
      <c r="C183">
        <v>10.039999999999999</v>
      </c>
      <c r="D183">
        <v>10.151999999999999</v>
      </c>
      <c r="E183">
        <v>9.718</v>
      </c>
      <c r="F183">
        <v>9.8510000000000009</v>
      </c>
      <c r="G183" s="1">
        <v>10260697</v>
      </c>
      <c r="H183" s="1">
        <v>101551319</v>
      </c>
      <c r="I183" s="5"/>
      <c r="J183">
        <f t="shared" si="4"/>
        <v>-1.1505980791215835E-2</v>
      </c>
      <c r="K183">
        <f t="shared" si="5"/>
        <v>-0.58427261088707116</v>
      </c>
      <c r="O183" s="5"/>
      <c r="P183" s="5"/>
      <c r="Q183" s="5"/>
      <c r="R183" s="5"/>
      <c r="S183" s="5"/>
    </row>
    <row r="184" spans="1:19" x14ac:dyDescent="0.3">
      <c r="A184">
        <v>181</v>
      </c>
      <c r="B184" s="2">
        <v>44306</v>
      </c>
      <c r="C184">
        <v>10.426</v>
      </c>
      <c r="D184">
        <v>10.45</v>
      </c>
      <c r="E184">
        <v>9.9429999999999996</v>
      </c>
      <c r="F184">
        <v>9.9649999999999999</v>
      </c>
      <c r="G184" s="1">
        <v>11450203</v>
      </c>
      <c r="H184" s="1">
        <v>115614287</v>
      </c>
      <c r="I184" s="5"/>
      <c r="J184">
        <f t="shared" si="4"/>
        <v>-4.2342163114485833E-2</v>
      </c>
      <c r="K184">
        <f t="shared" si="5"/>
        <v>-2.0378255395393992</v>
      </c>
      <c r="O184" s="5"/>
      <c r="P184" s="5"/>
      <c r="Q184" s="5"/>
      <c r="R184" s="5"/>
      <c r="S184" s="5"/>
    </row>
    <row r="185" spans="1:19" x14ac:dyDescent="0.3">
      <c r="A185">
        <v>182</v>
      </c>
      <c r="B185" s="2">
        <v>44305</v>
      </c>
      <c r="C185">
        <v>10.42</v>
      </c>
      <c r="D185">
        <v>10.518000000000001</v>
      </c>
      <c r="E185">
        <v>10.305999999999999</v>
      </c>
      <c r="F185">
        <v>10.396000000000001</v>
      </c>
      <c r="G185" s="1">
        <v>7725277</v>
      </c>
      <c r="H185" s="1">
        <v>80433474</v>
      </c>
      <c r="I185" s="5"/>
      <c r="J185">
        <f t="shared" si="4"/>
        <v>-4.4150182091167202E-3</v>
      </c>
      <c r="K185">
        <f t="shared" si="5"/>
        <v>-0.25001951430980213</v>
      </c>
      <c r="O185" s="5"/>
      <c r="P185" s="5"/>
      <c r="Q185" s="5"/>
      <c r="R185" s="5"/>
      <c r="S185" s="5"/>
    </row>
    <row r="186" spans="1:19" x14ac:dyDescent="0.3">
      <c r="A186">
        <v>183</v>
      </c>
      <c r="B186" s="2">
        <v>44302</v>
      </c>
      <c r="C186">
        <v>10.3</v>
      </c>
      <c r="D186">
        <v>10.47</v>
      </c>
      <c r="E186">
        <v>10.276</v>
      </c>
      <c r="F186">
        <v>10.442</v>
      </c>
      <c r="G186" s="1">
        <v>10711964</v>
      </c>
      <c r="H186" s="1">
        <v>111613592</v>
      </c>
      <c r="I186" s="5"/>
      <c r="J186">
        <f t="shared" si="4"/>
        <v>2.2272635609123223E-2</v>
      </c>
      <c r="K186">
        <f t="shared" si="5"/>
        <v>1.0079804858098136</v>
      </c>
      <c r="O186" s="5"/>
      <c r="P186" s="5"/>
      <c r="Q186" s="5"/>
      <c r="R186" s="5"/>
      <c r="S186" s="5"/>
    </row>
    <row r="187" spans="1:19" x14ac:dyDescent="0.3">
      <c r="A187">
        <v>184</v>
      </c>
      <c r="B187" s="2">
        <v>44301</v>
      </c>
      <c r="C187">
        <v>10.378</v>
      </c>
      <c r="D187">
        <v>10.42</v>
      </c>
      <c r="E187">
        <v>10.202</v>
      </c>
      <c r="F187">
        <v>10.212</v>
      </c>
      <c r="G187" s="1">
        <v>8665024</v>
      </c>
      <c r="H187" s="1">
        <v>88869528</v>
      </c>
      <c r="I187" s="5"/>
      <c r="J187">
        <f t="shared" si="4"/>
        <v>-1.9011241830966745E-2</v>
      </c>
      <c r="K187">
        <f t="shared" si="5"/>
        <v>-0.938054867401933</v>
      </c>
      <c r="O187" s="5"/>
      <c r="P187" s="5"/>
      <c r="Q187" s="5"/>
      <c r="R187" s="5"/>
      <c r="S187" s="5"/>
    </row>
    <row r="188" spans="1:19" x14ac:dyDescent="0.3">
      <c r="A188">
        <v>185</v>
      </c>
      <c r="B188" s="2">
        <v>44300</v>
      </c>
      <c r="C188">
        <v>10.257999999999999</v>
      </c>
      <c r="D188">
        <v>10.46</v>
      </c>
      <c r="E188">
        <v>10.194000000000001</v>
      </c>
      <c r="F188">
        <v>10.407999999999999</v>
      </c>
      <c r="G188" s="1">
        <v>8763154</v>
      </c>
      <c r="H188" s="1">
        <v>90706885</v>
      </c>
      <c r="I188" s="5"/>
      <c r="J188">
        <f t="shared" si="4"/>
        <v>1.3152994262598765E-2</v>
      </c>
      <c r="K188">
        <f t="shared" si="5"/>
        <v>0.5780997292190031</v>
      </c>
      <c r="O188" s="5"/>
      <c r="P188" s="5"/>
      <c r="Q188" s="5"/>
      <c r="R188" s="5"/>
      <c r="S188" s="5"/>
    </row>
    <row r="189" spans="1:19" x14ac:dyDescent="0.3">
      <c r="A189">
        <v>186</v>
      </c>
      <c r="B189" s="2">
        <v>44299</v>
      </c>
      <c r="C189">
        <v>10.406000000000001</v>
      </c>
      <c r="D189">
        <v>10.464</v>
      </c>
      <c r="E189">
        <v>10.220000000000001</v>
      </c>
      <c r="F189">
        <v>10.272</v>
      </c>
      <c r="G189" s="1">
        <v>8648556</v>
      </c>
      <c r="H189" s="1">
        <v>89338168</v>
      </c>
      <c r="I189" s="5"/>
      <c r="J189">
        <f t="shared" si="4"/>
        <v>-9.4952752938305286E-3</v>
      </c>
      <c r="K189">
        <f t="shared" si="5"/>
        <v>-0.48949217296703046</v>
      </c>
      <c r="O189" s="5"/>
      <c r="P189" s="5"/>
      <c r="Q189" s="5"/>
      <c r="R189" s="5"/>
      <c r="S189" s="5"/>
    </row>
    <row r="190" spans="1:19" x14ac:dyDescent="0.3">
      <c r="A190">
        <v>187</v>
      </c>
      <c r="B190" s="2">
        <v>44298</v>
      </c>
      <c r="C190">
        <v>10.33</v>
      </c>
      <c r="D190">
        <v>10.404</v>
      </c>
      <c r="E190">
        <v>10.176</v>
      </c>
      <c r="F190">
        <v>10.37</v>
      </c>
      <c r="G190" s="1">
        <v>6550192</v>
      </c>
      <c r="H190" s="1">
        <v>67633637</v>
      </c>
      <c r="I190" s="5"/>
      <c r="J190">
        <f t="shared" si="4"/>
        <v>2.8971531611527873E-3</v>
      </c>
      <c r="K190">
        <f t="shared" si="5"/>
        <v>9.4660900361447101E-2</v>
      </c>
      <c r="O190" s="5"/>
      <c r="P190" s="5"/>
      <c r="Q190" s="5"/>
      <c r="R190" s="5"/>
      <c r="S190" s="5"/>
    </row>
    <row r="191" spans="1:19" x14ac:dyDescent="0.3">
      <c r="A191">
        <v>188</v>
      </c>
      <c r="B191" s="2">
        <v>44295</v>
      </c>
      <c r="C191">
        <v>10.368</v>
      </c>
      <c r="D191">
        <v>10.42</v>
      </c>
      <c r="E191">
        <v>10.26</v>
      </c>
      <c r="F191">
        <v>10.34</v>
      </c>
      <c r="G191" s="1">
        <v>7194989</v>
      </c>
      <c r="H191" s="1">
        <v>74360085</v>
      </c>
      <c r="I191" s="5"/>
      <c r="J191">
        <f t="shared" si="4"/>
        <v>-1.9340489374676292E-4</v>
      </c>
      <c r="K191">
        <f t="shared" si="5"/>
        <v>-5.1021521177462198E-2</v>
      </c>
      <c r="O191" s="5"/>
      <c r="P191" s="5"/>
      <c r="Q191" s="5"/>
      <c r="R191" s="5"/>
      <c r="S191" s="5"/>
    </row>
    <row r="192" spans="1:19" x14ac:dyDescent="0.3">
      <c r="A192">
        <v>189</v>
      </c>
      <c r="B192" s="2">
        <v>44294</v>
      </c>
      <c r="C192">
        <v>10.52</v>
      </c>
      <c r="D192">
        <v>10.6</v>
      </c>
      <c r="E192">
        <v>10.231999999999999</v>
      </c>
      <c r="F192">
        <v>10.342000000000001</v>
      </c>
      <c r="G192" s="1">
        <v>9509030</v>
      </c>
      <c r="H192" s="1">
        <v>98526707</v>
      </c>
      <c r="I192" s="5"/>
      <c r="J192">
        <f t="shared" si="4"/>
        <v>-1.2109710693869609E-2</v>
      </c>
      <c r="K192">
        <f t="shared" si="5"/>
        <v>-0.61273117164266599</v>
      </c>
      <c r="O192" s="5"/>
      <c r="P192" s="5"/>
      <c r="Q192" s="5"/>
      <c r="R192" s="5"/>
      <c r="S192" s="5"/>
    </row>
    <row r="193" spans="1:19" x14ac:dyDescent="0.3">
      <c r="A193">
        <v>190</v>
      </c>
      <c r="B193" s="2">
        <v>44293</v>
      </c>
      <c r="C193">
        <v>10.36</v>
      </c>
      <c r="D193">
        <v>10.48</v>
      </c>
      <c r="E193">
        <v>10.336</v>
      </c>
      <c r="F193">
        <v>10.468</v>
      </c>
      <c r="G193" s="1">
        <v>8272860</v>
      </c>
      <c r="H193" s="1">
        <v>86305195</v>
      </c>
      <c r="I193" s="5"/>
      <c r="J193">
        <f t="shared" si="4"/>
        <v>1.2303115587616448E-2</v>
      </c>
      <c r="K193">
        <f t="shared" si="5"/>
        <v>0.53803823184980781</v>
      </c>
      <c r="O193" s="5"/>
      <c r="P193" s="5"/>
      <c r="Q193" s="5"/>
      <c r="R193" s="5"/>
      <c r="S193" s="5"/>
    </row>
    <row r="194" spans="1:19" x14ac:dyDescent="0.3">
      <c r="A194">
        <v>191</v>
      </c>
      <c r="B194" s="2">
        <v>44292</v>
      </c>
      <c r="C194">
        <v>10.35</v>
      </c>
      <c r="D194">
        <v>10.504</v>
      </c>
      <c r="E194">
        <v>10.302</v>
      </c>
      <c r="F194">
        <v>10.34</v>
      </c>
      <c r="G194" s="1">
        <v>9367807</v>
      </c>
      <c r="H194" s="1">
        <v>97216280</v>
      </c>
      <c r="I194" s="5"/>
      <c r="J194">
        <f t="shared" si="4"/>
        <v>6.9876060713890539E-3</v>
      </c>
      <c r="K194">
        <f t="shared" si="5"/>
        <v>0.28747626722031894</v>
      </c>
      <c r="O194" s="5"/>
      <c r="P194" s="5"/>
      <c r="Q194" s="5"/>
      <c r="R194" s="5"/>
      <c r="S194" s="5"/>
    </row>
    <row r="195" spans="1:19" x14ac:dyDescent="0.3">
      <c r="A195">
        <v>192</v>
      </c>
      <c r="B195" s="2">
        <v>44287</v>
      </c>
      <c r="C195">
        <v>10.218</v>
      </c>
      <c r="D195">
        <v>10.327999999999999</v>
      </c>
      <c r="E195">
        <v>10.132</v>
      </c>
      <c r="F195">
        <v>10.268000000000001</v>
      </c>
      <c r="G195" s="1">
        <v>7429797</v>
      </c>
      <c r="H195" s="1">
        <v>76245816</v>
      </c>
      <c r="I195" s="5"/>
      <c r="J195">
        <f t="shared" si="4"/>
        <v>7.8217058916833105E-3</v>
      </c>
      <c r="K195">
        <f t="shared" si="5"/>
        <v>0.32679398248957175</v>
      </c>
      <c r="O195" s="5"/>
      <c r="P195" s="5"/>
      <c r="Q195" s="5"/>
      <c r="R195" s="5"/>
      <c r="S195" s="5"/>
    </row>
    <row r="196" spans="1:19" x14ac:dyDescent="0.3">
      <c r="A196">
        <v>193</v>
      </c>
      <c r="B196" s="2">
        <v>44286</v>
      </c>
      <c r="C196">
        <v>10.3</v>
      </c>
      <c r="D196">
        <v>10.38</v>
      </c>
      <c r="E196">
        <v>10.188000000000001</v>
      </c>
      <c r="F196">
        <v>10.188000000000001</v>
      </c>
      <c r="G196" s="1">
        <v>8482209</v>
      </c>
      <c r="H196" s="1">
        <v>86869185</v>
      </c>
      <c r="I196" s="5"/>
      <c r="J196">
        <f t="shared" si="4"/>
        <v>-1.0933338118379562E-2</v>
      </c>
      <c r="K196">
        <f t="shared" si="5"/>
        <v>-0.55727943691221338</v>
      </c>
      <c r="O196" s="5"/>
      <c r="P196" s="5"/>
      <c r="Q196" s="5"/>
      <c r="R196" s="5"/>
      <c r="S196" s="5"/>
    </row>
    <row r="197" spans="1:19" x14ac:dyDescent="0.3">
      <c r="A197">
        <v>194</v>
      </c>
      <c r="B197" s="2">
        <v>44285</v>
      </c>
      <c r="C197">
        <v>10.23</v>
      </c>
      <c r="D197">
        <v>10.394</v>
      </c>
      <c r="E197">
        <v>10.222</v>
      </c>
      <c r="F197">
        <v>10.3</v>
      </c>
      <c r="G197" s="1">
        <v>10877907</v>
      </c>
      <c r="H197" s="1">
        <v>112049733</v>
      </c>
      <c r="I197" s="5"/>
      <c r="J197">
        <f t="shared" ref="J197:J257" si="6">LN(F197/F198)</f>
        <v>1.5458677862762971E-2</v>
      </c>
      <c r="K197">
        <f t="shared" ref="K197:K257" si="7">(J197-$M$6)/$M$7</f>
        <v>0.68678481592752294</v>
      </c>
      <c r="O197" s="5"/>
      <c r="P197" s="5"/>
      <c r="Q197" s="5"/>
      <c r="R197" s="5"/>
      <c r="S197" s="5"/>
    </row>
    <row r="198" spans="1:19" x14ac:dyDescent="0.3">
      <c r="A198">
        <v>195</v>
      </c>
      <c r="B198" s="2">
        <v>44284</v>
      </c>
      <c r="C198">
        <v>10.336</v>
      </c>
      <c r="D198">
        <v>10.346</v>
      </c>
      <c r="E198">
        <v>9.8190000000000008</v>
      </c>
      <c r="F198">
        <v>10.141999999999999</v>
      </c>
      <c r="G198" s="1">
        <v>20893753</v>
      </c>
      <c r="H198" s="1">
        <v>210521322</v>
      </c>
      <c r="I198" s="5"/>
      <c r="J198">
        <f t="shared" si="6"/>
        <v>-3.373720503537856E-2</v>
      </c>
      <c r="K198">
        <f t="shared" si="7"/>
        <v>-1.63220587217292</v>
      </c>
      <c r="O198" s="5"/>
      <c r="P198" s="5"/>
      <c r="Q198" s="5"/>
      <c r="R198" s="5"/>
      <c r="S198" s="5"/>
    </row>
    <row r="199" spans="1:19" x14ac:dyDescent="0.3">
      <c r="A199">
        <v>196</v>
      </c>
      <c r="B199" s="2">
        <v>44281</v>
      </c>
      <c r="C199">
        <v>10.5</v>
      </c>
      <c r="D199">
        <v>10.638</v>
      </c>
      <c r="E199">
        <v>10.45</v>
      </c>
      <c r="F199">
        <v>10.49</v>
      </c>
      <c r="G199" s="1">
        <v>9158302</v>
      </c>
      <c r="H199" s="1">
        <v>96368188</v>
      </c>
      <c r="I199" s="5"/>
      <c r="J199">
        <f t="shared" si="6"/>
        <v>3.6290747498398854E-3</v>
      </c>
      <c r="K199">
        <f t="shared" si="7"/>
        <v>0.12916214820162322</v>
      </c>
      <c r="O199" s="5"/>
      <c r="P199" s="5"/>
      <c r="Q199" s="5"/>
      <c r="R199" s="5"/>
      <c r="S199" s="5"/>
    </row>
    <row r="200" spans="1:19" x14ac:dyDescent="0.3">
      <c r="A200">
        <v>197</v>
      </c>
      <c r="B200" s="2">
        <v>44280</v>
      </c>
      <c r="C200">
        <v>10.5</v>
      </c>
      <c r="D200">
        <v>10.577999999999999</v>
      </c>
      <c r="E200">
        <v>10.224</v>
      </c>
      <c r="F200">
        <v>10.452</v>
      </c>
      <c r="G200" s="1">
        <v>11766243</v>
      </c>
      <c r="H200" s="1">
        <v>122292257</v>
      </c>
      <c r="I200" s="5"/>
      <c r="J200">
        <f t="shared" si="6"/>
        <v>-1.5380536747337243E-2</v>
      </c>
      <c r="K200">
        <f t="shared" si="7"/>
        <v>-0.76691104836308766</v>
      </c>
      <c r="O200" s="5"/>
      <c r="P200" s="5"/>
      <c r="Q200" s="5"/>
      <c r="R200" s="5"/>
      <c r="S200" s="5"/>
    </row>
    <row r="201" spans="1:19" x14ac:dyDescent="0.3">
      <c r="A201">
        <v>198</v>
      </c>
      <c r="B201" s="2">
        <v>44279</v>
      </c>
      <c r="C201">
        <v>10.358000000000001</v>
      </c>
      <c r="D201">
        <v>10.64</v>
      </c>
      <c r="E201">
        <v>10.252000000000001</v>
      </c>
      <c r="F201">
        <v>10.614000000000001</v>
      </c>
      <c r="G201" s="1">
        <v>7953285</v>
      </c>
      <c r="H201" s="1">
        <v>83699964</v>
      </c>
      <c r="I201" s="5"/>
      <c r="J201">
        <f t="shared" si="6"/>
        <v>1.0989121575595385E-2</v>
      </c>
      <c r="K201">
        <f t="shared" si="7"/>
        <v>0.47609931138352429</v>
      </c>
      <c r="O201" s="5"/>
      <c r="P201" s="5"/>
      <c r="Q201" s="5"/>
      <c r="R201" s="5"/>
      <c r="S201" s="5"/>
    </row>
    <row r="202" spans="1:19" x14ac:dyDescent="0.3">
      <c r="A202">
        <v>199</v>
      </c>
      <c r="B202" s="2">
        <v>44278</v>
      </c>
      <c r="C202">
        <v>10.608000000000001</v>
      </c>
      <c r="D202">
        <v>10.635999999999999</v>
      </c>
      <c r="E202">
        <v>10.41</v>
      </c>
      <c r="F202">
        <v>10.497999999999999</v>
      </c>
      <c r="G202" s="1">
        <v>7119961</v>
      </c>
      <c r="H202" s="1">
        <v>74731350</v>
      </c>
      <c r="I202" s="5"/>
      <c r="J202">
        <f t="shared" si="6"/>
        <v>-2.4736003479382805E-3</v>
      </c>
      <c r="K202">
        <f t="shared" si="7"/>
        <v>-0.15850515016867692</v>
      </c>
      <c r="O202" s="5"/>
      <c r="P202" s="5"/>
      <c r="Q202" s="5"/>
      <c r="R202" s="5"/>
      <c r="S202" s="5"/>
    </row>
    <row r="203" spans="1:19" x14ac:dyDescent="0.3">
      <c r="A203">
        <v>200</v>
      </c>
      <c r="B203" s="2">
        <v>44277</v>
      </c>
      <c r="C203">
        <v>10.56</v>
      </c>
      <c r="D203">
        <v>10.718</v>
      </c>
      <c r="E203">
        <v>10.462</v>
      </c>
      <c r="F203">
        <v>10.523999999999999</v>
      </c>
      <c r="G203" s="1">
        <v>8526048</v>
      </c>
      <c r="H203" s="1">
        <v>89945126</v>
      </c>
      <c r="I203" s="5"/>
      <c r="J203">
        <f t="shared" si="6"/>
        <v>-7.0069408925241584E-3</v>
      </c>
      <c r="K203">
        <f t="shared" si="7"/>
        <v>-0.37219731076368434</v>
      </c>
      <c r="O203" s="5"/>
      <c r="P203" s="5"/>
      <c r="Q203" s="5"/>
      <c r="R203" s="5"/>
      <c r="S203" s="5"/>
    </row>
    <row r="204" spans="1:19" x14ac:dyDescent="0.3">
      <c r="A204">
        <v>201</v>
      </c>
      <c r="B204" s="2">
        <v>44274</v>
      </c>
      <c r="C204">
        <v>10.9</v>
      </c>
      <c r="D204">
        <v>11.03</v>
      </c>
      <c r="E204">
        <v>10.481999999999999</v>
      </c>
      <c r="F204">
        <v>10.598000000000001</v>
      </c>
      <c r="G204" s="1">
        <v>23876709</v>
      </c>
      <c r="H204" s="1">
        <v>255904862</v>
      </c>
      <c r="I204" s="5"/>
      <c r="J204">
        <f t="shared" si="6"/>
        <v>-3.868345735578331E-2</v>
      </c>
      <c r="K204">
        <f t="shared" si="7"/>
        <v>-1.8653618274337032</v>
      </c>
      <c r="O204" s="5"/>
      <c r="P204" s="5"/>
      <c r="Q204" s="5"/>
      <c r="R204" s="5"/>
      <c r="S204" s="5"/>
    </row>
    <row r="205" spans="1:19" x14ac:dyDescent="0.3">
      <c r="A205">
        <v>202</v>
      </c>
      <c r="B205" s="2">
        <v>44273</v>
      </c>
      <c r="C205">
        <v>10.6</v>
      </c>
      <c r="D205">
        <v>11.068</v>
      </c>
      <c r="E205">
        <v>10.6</v>
      </c>
      <c r="F205">
        <v>11.016</v>
      </c>
      <c r="G205" s="1">
        <v>18706370</v>
      </c>
      <c r="H205" s="1">
        <v>204759407</v>
      </c>
      <c r="I205" s="5"/>
      <c r="J205">
        <f t="shared" si="6"/>
        <v>4.7783046210686214E-2</v>
      </c>
      <c r="K205">
        <f t="shared" si="7"/>
        <v>2.2104877110003631</v>
      </c>
      <c r="O205" s="5"/>
      <c r="P205" s="5"/>
      <c r="Q205" s="5"/>
      <c r="R205" s="5"/>
      <c r="S205" s="5"/>
    </row>
    <row r="206" spans="1:19" x14ac:dyDescent="0.3">
      <c r="A206">
        <v>203</v>
      </c>
      <c r="B206" s="2">
        <v>44272</v>
      </c>
      <c r="C206">
        <v>10.352</v>
      </c>
      <c r="D206">
        <v>10.624000000000001</v>
      </c>
      <c r="E206">
        <v>10.352</v>
      </c>
      <c r="F206">
        <v>10.502000000000001</v>
      </c>
      <c r="G206" s="1">
        <v>10639244</v>
      </c>
      <c r="H206" s="1">
        <v>111966490</v>
      </c>
      <c r="I206" s="5"/>
      <c r="J206">
        <f t="shared" si="6"/>
        <v>9.7599090683406636E-3</v>
      </c>
      <c r="K206">
        <f t="shared" si="7"/>
        <v>0.41815681314800668</v>
      </c>
      <c r="O206" s="5"/>
      <c r="P206" s="5"/>
      <c r="Q206" s="5"/>
      <c r="R206" s="5"/>
      <c r="S206" s="5"/>
    </row>
    <row r="207" spans="1:19" x14ac:dyDescent="0.3">
      <c r="A207">
        <v>204</v>
      </c>
      <c r="B207" s="2">
        <v>44271</v>
      </c>
      <c r="C207">
        <v>10.474</v>
      </c>
      <c r="D207">
        <v>10.634</v>
      </c>
      <c r="E207">
        <v>10.336</v>
      </c>
      <c r="F207">
        <v>10.4</v>
      </c>
      <c r="G207" s="1">
        <v>9636634</v>
      </c>
      <c r="H207" s="1">
        <v>100635734</v>
      </c>
      <c r="I207" s="5"/>
      <c r="J207">
        <f t="shared" si="6"/>
        <v>-5.752652489449922E-3</v>
      </c>
      <c r="K207">
        <f t="shared" si="7"/>
        <v>-0.3130727874180243</v>
      </c>
      <c r="O207" s="5"/>
      <c r="P207" s="5"/>
      <c r="Q207" s="5"/>
      <c r="R207" s="5"/>
      <c r="S207" s="5"/>
    </row>
    <row r="208" spans="1:19" x14ac:dyDescent="0.3">
      <c r="A208">
        <v>205</v>
      </c>
      <c r="B208" s="2">
        <v>44270</v>
      </c>
      <c r="C208">
        <v>10.59</v>
      </c>
      <c r="D208">
        <v>10.688000000000001</v>
      </c>
      <c r="E208">
        <v>10.346</v>
      </c>
      <c r="F208">
        <v>10.46</v>
      </c>
      <c r="G208" s="1">
        <v>9474473</v>
      </c>
      <c r="H208" s="1">
        <v>99558564</v>
      </c>
      <c r="I208" s="5"/>
      <c r="J208">
        <f t="shared" si="6"/>
        <v>-1.8564655161256497E-2</v>
      </c>
      <c r="K208">
        <f t="shared" si="7"/>
        <v>-0.91700370890088323</v>
      </c>
      <c r="O208" s="5"/>
      <c r="P208" s="5"/>
      <c r="Q208" s="5"/>
      <c r="R208" s="5"/>
      <c r="S208" s="5"/>
    </row>
    <row r="209" spans="1:19" x14ac:dyDescent="0.3">
      <c r="A209">
        <v>206</v>
      </c>
      <c r="B209" s="2">
        <v>44267</v>
      </c>
      <c r="C209">
        <v>10.46</v>
      </c>
      <c r="D209">
        <v>10.75</v>
      </c>
      <c r="E209">
        <v>10.46</v>
      </c>
      <c r="F209">
        <v>10.656000000000001</v>
      </c>
      <c r="G209" s="1">
        <v>8893646</v>
      </c>
      <c r="H209" s="1">
        <v>94526768</v>
      </c>
      <c r="I209" s="5"/>
      <c r="J209">
        <f t="shared" si="6"/>
        <v>1.3986241974740091E-2</v>
      </c>
      <c r="K209">
        <f t="shared" si="7"/>
        <v>0.61737727789797459</v>
      </c>
      <c r="O209" s="5"/>
      <c r="P209" s="5"/>
      <c r="Q209" s="5"/>
      <c r="R209" s="5"/>
      <c r="S209" s="5"/>
    </row>
    <row r="210" spans="1:19" x14ac:dyDescent="0.3">
      <c r="A210">
        <v>207</v>
      </c>
      <c r="B210" s="2">
        <v>44266</v>
      </c>
      <c r="C210">
        <v>10.648</v>
      </c>
      <c r="D210">
        <v>10.68</v>
      </c>
      <c r="E210">
        <v>10.334</v>
      </c>
      <c r="F210">
        <v>10.507999999999999</v>
      </c>
      <c r="G210" s="1">
        <v>12756259</v>
      </c>
      <c r="H210" s="1">
        <v>133666914</v>
      </c>
      <c r="I210" s="5"/>
      <c r="J210">
        <f t="shared" si="6"/>
        <v>-1.6235961708755433E-2</v>
      </c>
      <c r="K210">
        <f t="shared" si="7"/>
        <v>-0.80723398603664653</v>
      </c>
      <c r="O210" s="5"/>
      <c r="P210" s="5"/>
      <c r="Q210" s="5"/>
      <c r="R210" s="5"/>
      <c r="S210" s="5"/>
    </row>
    <row r="211" spans="1:19" x14ac:dyDescent="0.3">
      <c r="A211">
        <v>208</v>
      </c>
      <c r="B211" s="2">
        <v>44265</v>
      </c>
      <c r="C211">
        <v>10.67</v>
      </c>
      <c r="D211">
        <v>10.866</v>
      </c>
      <c r="E211">
        <v>10.6</v>
      </c>
      <c r="F211">
        <v>10.68</v>
      </c>
      <c r="G211" s="1">
        <v>9978900</v>
      </c>
      <c r="H211" s="1">
        <v>107019655</v>
      </c>
      <c r="I211" s="5"/>
      <c r="J211">
        <f t="shared" si="6"/>
        <v>-2.4314984391407076E-3</v>
      </c>
      <c r="K211">
        <f t="shared" si="7"/>
        <v>-0.15652055453381508</v>
      </c>
      <c r="O211" s="5"/>
      <c r="P211" s="5"/>
      <c r="Q211" s="5"/>
      <c r="R211" s="5"/>
      <c r="S211" s="5"/>
    </row>
    <row r="212" spans="1:19" x14ac:dyDescent="0.3">
      <c r="A212">
        <v>209</v>
      </c>
      <c r="B212" s="2">
        <v>44264</v>
      </c>
      <c r="C212">
        <v>11.084</v>
      </c>
      <c r="D212">
        <v>11.092000000000001</v>
      </c>
      <c r="E212">
        <v>10.544</v>
      </c>
      <c r="F212">
        <v>10.706</v>
      </c>
      <c r="G212" s="1">
        <v>16797142</v>
      </c>
      <c r="H212" s="1">
        <v>180118403</v>
      </c>
      <c r="I212" s="5"/>
      <c r="J212">
        <f t="shared" si="6"/>
        <v>-2.9270382300113224E-2</v>
      </c>
      <c r="K212">
        <f t="shared" si="7"/>
        <v>-1.4216492215295593</v>
      </c>
      <c r="O212" s="5"/>
      <c r="P212" s="5"/>
      <c r="Q212" s="5"/>
      <c r="R212" s="5"/>
      <c r="S212" s="5"/>
    </row>
    <row r="213" spans="1:19" x14ac:dyDescent="0.3">
      <c r="A213">
        <v>210</v>
      </c>
      <c r="B213" s="2">
        <v>44263</v>
      </c>
      <c r="C213">
        <v>10.65</v>
      </c>
      <c r="D213">
        <v>11.25</v>
      </c>
      <c r="E213">
        <v>10.65</v>
      </c>
      <c r="F213">
        <v>11.023999999999999</v>
      </c>
      <c r="G213" s="1">
        <v>23898892</v>
      </c>
      <c r="H213" s="1">
        <v>264436154</v>
      </c>
      <c r="I213" s="5"/>
      <c r="J213">
        <f t="shared" si="6"/>
        <v>4.1865717529259924E-2</v>
      </c>
      <c r="K213">
        <f t="shared" si="7"/>
        <v>1.931557253769447</v>
      </c>
      <c r="O213" s="5"/>
      <c r="P213" s="5"/>
      <c r="Q213" s="5"/>
      <c r="R213" s="5"/>
      <c r="S213" s="5"/>
    </row>
    <row r="214" spans="1:19" x14ac:dyDescent="0.3">
      <c r="A214">
        <v>211</v>
      </c>
      <c r="B214" s="2">
        <v>44260</v>
      </c>
      <c r="C214">
        <v>10.433999999999999</v>
      </c>
      <c r="D214">
        <v>10.808</v>
      </c>
      <c r="E214">
        <v>10.348000000000001</v>
      </c>
      <c r="F214">
        <v>10.571999999999999</v>
      </c>
      <c r="G214" s="1">
        <v>14700942</v>
      </c>
      <c r="H214" s="1">
        <v>156053174</v>
      </c>
      <c r="I214" s="5"/>
      <c r="J214">
        <f t="shared" si="6"/>
        <v>2.1029258983497983E-2</v>
      </c>
      <c r="K214">
        <f t="shared" si="7"/>
        <v>0.94937032075603023</v>
      </c>
      <c r="O214" s="5"/>
      <c r="P214" s="5"/>
      <c r="Q214" s="5"/>
      <c r="R214" s="5"/>
      <c r="S214" s="5"/>
    </row>
    <row r="215" spans="1:19" x14ac:dyDescent="0.3">
      <c r="A215">
        <v>212</v>
      </c>
      <c r="B215" s="2">
        <v>44259</v>
      </c>
      <c r="C215">
        <v>10.593999999999999</v>
      </c>
      <c r="D215">
        <v>10.618</v>
      </c>
      <c r="E215">
        <v>10.252000000000001</v>
      </c>
      <c r="F215">
        <v>10.352</v>
      </c>
      <c r="G215" s="1">
        <v>13510901</v>
      </c>
      <c r="H215" s="1">
        <v>140343334</v>
      </c>
      <c r="I215" s="5"/>
      <c r="J215">
        <f t="shared" si="6"/>
        <v>-3.3624594212644673E-2</v>
      </c>
      <c r="K215">
        <f t="shared" si="7"/>
        <v>-1.6268976342896828</v>
      </c>
      <c r="O215" s="5"/>
      <c r="P215" s="5"/>
      <c r="Q215" s="5"/>
      <c r="R215" s="5"/>
      <c r="S215" s="5"/>
    </row>
    <row r="216" spans="1:19" x14ac:dyDescent="0.3">
      <c r="A216">
        <v>213</v>
      </c>
      <c r="B216" s="2">
        <v>44258</v>
      </c>
      <c r="C216">
        <v>10.5</v>
      </c>
      <c r="D216">
        <v>10.714</v>
      </c>
      <c r="E216">
        <v>10.486000000000001</v>
      </c>
      <c r="F216">
        <v>10.706</v>
      </c>
      <c r="G216" s="1">
        <v>11781794</v>
      </c>
      <c r="H216" s="1">
        <v>125216246</v>
      </c>
      <c r="I216" s="5"/>
      <c r="J216">
        <f t="shared" si="6"/>
        <v>2.2672424021173542E-2</v>
      </c>
      <c r="K216">
        <f t="shared" si="7"/>
        <v>1.0268256726453604</v>
      </c>
      <c r="O216" s="5"/>
      <c r="P216" s="5"/>
      <c r="Q216" s="5"/>
      <c r="R216" s="5"/>
      <c r="S216" s="5"/>
    </row>
    <row r="217" spans="1:19" x14ac:dyDescent="0.3">
      <c r="A217">
        <v>214</v>
      </c>
      <c r="B217" s="2">
        <v>44257</v>
      </c>
      <c r="C217">
        <v>10.432</v>
      </c>
      <c r="D217">
        <v>10.561999999999999</v>
      </c>
      <c r="E217">
        <v>10.356</v>
      </c>
      <c r="F217">
        <v>10.465999999999999</v>
      </c>
      <c r="G217" s="1">
        <v>8722382</v>
      </c>
      <c r="H217" s="1">
        <v>91373073</v>
      </c>
      <c r="I217" s="5"/>
      <c r="J217">
        <f t="shared" si="6"/>
        <v>3.8292216041017732E-3</v>
      </c>
      <c r="K217">
        <f t="shared" si="7"/>
        <v>0.13859665092712362</v>
      </c>
      <c r="O217" s="5"/>
      <c r="P217" s="5"/>
      <c r="Q217" s="5"/>
      <c r="R217" s="5"/>
      <c r="S217" s="5"/>
    </row>
    <row r="218" spans="1:19" x14ac:dyDescent="0.3">
      <c r="A218">
        <v>215</v>
      </c>
      <c r="B218" s="2">
        <v>44256</v>
      </c>
      <c r="C218">
        <v>10.401999999999999</v>
      </c>
      <c r="D218">
        <v>10.564</v>
      </c>
      <c r="E218">
        <v>10.362</v>
      </c>
      <c r="F218">
        <v>10.426</v>
      </c>
      <c r="G218" s="1">
        <v>12064195</v>
      </c>
      <c r="H218" s="1">
        <v>126186765</v>
      </c>
      <c r="I218" s="5"/>
      <c r="J218">
        <f t="shared" si="6"/>
        <v>2.0543358120462086E-2</v>
      </c>
      <c r="K218">
        <f t="shared" si="7"/>
        <v>0.92646597367777539</v>
      </c>
      <c r="O218" s="5"/>
      <c r="P218" s="5"/>
      <c r="Q218" s="5"/>
      <c r="R218" s="5"/>
      <c r="S218" s="5"/>
    </row>
    <row r="219" spans="1:19" x14ac:dyDescent="0.3">
      <c r="A219">
        <v>216</v>
      </c>
      <c r="B219" s="2">
        <v>44253</v>
      </c>
      <c r="C219">
        <v>10.374000000000001</v>
      </c>
      <c r="D219">
        <v>10.534000000000001</v>
      </c>
      <c r="E219">
        <v>10.162000000000001</v>
      </c>
      <c r="F219">
        <v>10.214</v>
      </c>
      <c r="G219" s="1">
        <v>18577118</v>
      </c>
      <c r="H219" s="1">
        <v>191477476</v>
      </c>
      <c r="I219" s="5"/>
      <c r="J219">
        <f t="shared" si="6"/>
        <v>-3.5584098587202288E-2</v>
      </c>
      <c r="K219">
        <f t="shared" si="7"/>
        <v>-1.7192645587191018</v>
      </c>
      <c r="O219" s="5"/>
      <c r="P219" s="5"/>
      <c r="Q219" s="5"/>
      <c r="R219" s="5"/>
      <c r="S219" s="5"/>
    </row>
    <row r="220" spans="1:19" x14ac:dyDescent="0.3">
      <c r="A220">
        <v>217</v>
      </c>
      <c r="B220" s="2">
        <v>44252</v>
      </c>
      <c r="C220">
        <v>10.286</v>
      </c>
      <c r="D220">
        <v>10.79</v>
      </c>
      <c r="E220">
        <v>10.276</v>
      </c>
      <c r="F220">
        <v>10.584</v>
      </c>
      <c r="G220" s="1">
        <v>24429603</v>
      </c>
      <c r="H220" s="1">
        <v>258964331</v>
      </c>
      <c r="I220" s="5"/>
      <c r="J220">
        <f t="shared" si="6"/>
        <v>3.832919835024174E-2</v>
      </c>
      <c r="K220">
        <f t="shared" si="7"/>
        <v>1.7648531606360436</v>
      </c>
      <c r="O220" s="5"/>
      <c r="P220" s="5"/>
      <c r="Q220" s="5"/>
      <c r="R220" s="5"/>
      <c r="S220" s="5"/>
    </row>
    <row r="221" spans="1:19" x14ac:dyDescent="0.3">
      <c r="A221">
        <v>218</v>
      </c>
      <c r="B221" s="2">
        <v>44251</v>
      </c>
      <c r="C221">
        <v>9.8970000000000002</v>
      </c>
      <c r="D221">
        <v>10.218</v>
      </c>
      <c r="E221">
        <v>9.83</v>
      </c>
      <c r="F221">
        <v>10.186</v>
      </c>
      <c r="G221" s="1">
        <v>16487124</v>
      </c>
      <c r="H221" s="1">
        <v>165460878</v>
      </c>
      <c r="I221" s="5"/>
      <c r="J221">
        <f t="shared" si="6"/>
        <v>2.5453750405331758E-2</v>
      </c>
      <c r="K221">
        <f t="shared" si="7"/>
        <v>1.157931562111461</v>
      </c>
      <c r="O221" s="5"/>
      <c r="P221" s="5"/>
      <c r="Q221" s="5"/>
      <c r="R221" s="5"/>
      <c r="S221" s="5"/>
    </row>
    <row r="222" spans="1:19" x14ac:dyDescent="0.3">
      <c r="A222">
        <v>219</v>
      </c>
      <c r="B222" s="2">
        <v>44250</v>
      </c>
      <c r="C222">
        <v>9.8650000000000002</v>
      </c>
      <c r="D222">
        <v>10.018000000000001</v>
      </c>
      <c r="E222">
        <v>9.7040000000000006</v>
      </c>
      <c r="F222">
        <v>9.93</v>
      </c>
      <c r="G222" s="1">
        <v>17894344</v>
      </c>
      <c r="H222" s="1">
        <v>177172640</v>
      </c>
      <c r="I222" s="5"/>
      <c r="J222">
        <f t="shared" si="6"/>
        <v>1.3076056770038274E-2</v>
      </c>
      <c r="K222">
        <f t="shared" si="7"/>
        <v>0.57447305726389286</v>
      </c>
      <c r="O222" s="5"/>
      <c r="P222" s="5"/>
      <c r="Q222" s="5"/>
      <c r="R222" s="5"/>
      <c r="S222" s="5"/>
    </row>
    <row r="223" spans="1:19" x14ac:dyDescent="0.3">
      <c r="A223">
        <v>220</v>
      </c>
      <c r="B223" s="2">
        <v>44249</v>
      </c>
      <c r="C223">
        <v>9.6379999999999999</v>
      </c>
      <c r="D223">
        <v>9.8119999999999994</v>
      </c>
      <c r="E223">
        <v>9.5239999999999991</v>
      </c>
      <c r="F223">
        <v>9.8010000000000002</v>
      </c>
      <c r="G223" s="1">
        <v>15263582</v>
      </c>
      <c r="H223" s="1">
        <v>148112292</v>
      </c>
      <c r="I223" s="5"/>
      <c r="J223">
        <f t="shared" si="6"/>
        <v>2.4896694223732883E-2</v>
      </c>
      <c r="K223">
        <f t="shared" si="7"/>
        <v>1.1316731026271334</v>
      </c>
      <c r="O223" s="5"/>
      <c r="P223" s="5"/>
      <c r="Q223" s="5"/>
      <c r="R223" s="5"/>
      <c r="S223" s="5"/>
    </row>
    <row r="224" spans="1:19" x14ac:dyDescent="0.3">
      <c r="A224">
        <v>221</v>
      </c>
      <c r="B224" s="2">
        <v>44246</v>
      </c>
      <c r="C224">
        <v>9.2729999999999997</v>
      </c>
      <c r="D224">
        <v>9.56</v>
      </c>
      <c r="E224">
        <v>9.2680000000000007</v>
      </c>
      <c r="F224">
        <v>9.56</v>
      </c>
      <c r="G224" s="1">
        <v>13453163</v>
      </c>
      <c r="H224" s="1">
        <v>126983907</v>
      </c>
      <c r="I224" s="5"/>
      <c r="J224">
        <f t="shared" si="6"/>
        <v>3.83842430083155E-2</v>
      </c>
      <c r="K224">
        <f t="shared" si="7"/>
        <v>1.7674478503129625</v>
      </c>
      <c r="O224" s="5"/>
      <c r="P224" s="5"/>
      <c r="Q224" s="5"/>
      <c r="R224" s="5"/>
      <c r="S224" s="5"/>
    </row>
    <row r="225" spans="1:19" x14ac:dyDescent="0.3">
      <c r="A225">
        <v>222</v>
      </c>
      <c r="B225" s="2">
        <v>44245</v>
      </c>
      <c r="C225">
        <v>9.2149999999999999</v>
      </c>
      <c r="D225">
        <v>9.4220000000000006</v>
      </c>
      <c r="E225">
        <v>9.19</v>
      </c>
      <c r="F225">
        <v>9.1999999999999993</v>
      </c>
      <c r="G225" s="1">
        <v>9617034</v>
      </c>
      <c r="H225" s="1">
        <v>89314403</v>
      </c>
      <c r="I225" s="5"/>
      <c r="J225">
        <f t="shared" si="6"/>
        <v>-1.2959144642505341E-2</v>
      </c>
      <c r="K225">
        <f t="shared" si="7"/>
        <v>-0.65277170554508868</v>
      </c>
      <c r="O225" s="5"/>
      <c r="P225" s="5"/>
      <c r="Q225" s="5"/>
      <c r="R225" s="5"/>
      <c r="S225" s="5"/>
    </row>
    <row r="226" spans="1:19" x14ac:dyDescent="0.3">
      <c r="A226">
        <v>223</v>
      </c>
      <c r="B226" s="2">
        <v>44244</v>
      </c>
      <c r="C226">
        <v>9.3409999999999993</v>
      </c>
      <c r="D226">
        <v>9.69</v>
      </c>
      <c r="E226">
        <v>9.3160000000000007</v>
      </c>
      <c r="F226">
        <v>9.32</v>
      </c>
      <c r="G226" s="1">
        <v>20177896</v>
      </c>
      <c r="H226" s="1">
        <v>191180539</v>
      </c>
      <c r="I226" s="5"/>
      <c r="J226">
        <f t="shared" si="6"/>
        <v>-1.3938778861098278E-3</v>
      </c>
      <c r="K226">
        <f t="shared" si="7"/>
        <v>-0.10760929898744613</v>
      </c>
      <c r="O226" s="5"/>
      <c r="P226" s="5"/>
      <c r="Q226" s="5"/>
      <c r="R226" s="5"/>
      <c r="S226" s="5"/>
    </row>
    <row r="227" spans="1:19" x14ac:dyDescent="0.3">
      <c r="A227">
        <v>224</v>
      </c>
      <c r="B227" s="2">
        <v>44243</v>
      </c>
      <c r="C227">
        <v>9.19</v>
      </c>
      <c r="D227">
        <v>9.35</v>
      </c>
      <c r="E227">
        <v>9.1180000000000003</v>
      </c>
      <c r="F227">
        <v>9.3330000000000002</v>
      </c>
      <c r="G227" s="1">
        <v>11973775</v>
      </c>
      <c r="H227" s="1">
        <v>110796798</v>
      </c>
      <c r="I227" s="5"/>
      <c r="J227">
        <f t="shared" si="6"/>
        <v>1.6856152746733574E-2</v>
      </c>
      <c r="K227">
        <f t="shared" si="7"/>
        <v>0.75265884952281192</v>
      </c>
      <c r="O227" s="5"/>
      <c r="P227" s="5"/>
      <c r="Q227" s="5"/>
      <c r="R227" s="5"/>
      <c r="S227" s="5"/>
    </row>
    <row r="228" spans="1:19" x14ac:dyDescent="0.3">
      <c r="A228">
        <v>225</v>
      </c>
      <c r="B228" s="2">
        <v>44242</v>
      </c>
      <c r="C228">
        <v>8.99</v>
      </c>
      <c r="D228">
        <v>9.2129999999999992</v>
      </c>
      <c r="E228">
        <v>8.9870000000000001</v>
      </c>
      <c r="F228">
        <v>9.1769999999999996</v>
      </c>
      <c r="G228" s="1">
        <v>12152100</v>
      </c>
      <c r="H228" s="1">
        <v>111027437</v>
      </c>
      <c r="I228" s="5"/>
      <c r="J228">
        <f t="shared" si="6"/>
        <v>2.1700471522767828E-2</v>
      </c>
      <c r="K228">
        <f t="shared" si="7"/>
        <v>0.98100987139740747</v>
      </c>
      <c r="O228" s="5"/>
      <c r="P228" s="5"/>
      <c r="Q228" s="5"/>
      <c r="R228" s="5"/>
      <c r="S228" s="5"/>
    </row>
    <row r="229" spans="1:19" x14ac:dyDescent="0.3">
      <c r="A229">
        <v>226</v>
      </c>
      <c r="B229" s="2">
        <v>44239</v>
      </c>
      <c r="C229">
        <v>8.8230000000000004</v>
      </c>
      <c r="D229">
        <v>8.98</v>
      </c>
      <c r="E229">
        <v>8.7870000000000008</v>
      </c>
      <c r="F229">
        <v>8.98</v>
      </c>
      <c r="G229" s="1">
        <v>12475868</v>
      </c>
      <c r="H229" s="1">
        <v>111171460</v>
      </c>
      <c r="I229" s="5"/>
      <c r="J229">
        <f t="shared" si="6"/>
        <v>1.8771978196584875E-2</v>
      </c>
      <c r="K229">
        <f t="shared" si="7"/>
        <v>0.84296684109661157</v>
      </c>
      <c r="O229" s="5"/>
      <c r="P229" s="5"/>
      <c r="Q229" s="5"/>
      <c r="R229" s="5"/>
      <c r="S229" s="5"/>
    </row>
    <row r="230" spans="1:19" x14ac:dyDescent="0.3">
      <c r="A230">
        <v>227</v>
      </c>
      <c r="B230" s="2">
        <v>44238</v>
      </c>
      <c r="C230">
        <v>8.7720000000000002</v>
      </c>
      <c r="D230">
        <v>8.8889999999999993</v>
      </c>
      <c r="E230">
        <v>8.7260000000000009</v>
      </c>
      <c r="F230">
        <v>8.8130000000000006</v>
      </c>
      <c r="G230" s="1">
        <v>8991628</v>
      </c>
      <c r="H230" s="1">
        <v>79327146</v>
      </c>
      <c r="I230" s="5"/>
      <c r="J230">
        <f t="shared" si="6"/>
        <v>4.7770791482789074E-3</v>
      </c>
      <c r="K230">
        <f t="shared" si="7"/>
        <v>0.18327666659314115</v>
      </c>
      <c r="O230" s="5"/>
      <c r="P230" s="5"/>
      <c r="Q230" s="5"/>
      <c r="R230" s="5"/>
      <c r="S230" s="5"/>
    </row>
    <row r="231" spans="1:19" x14ac:dyDescent="0.3">
      <c r="A231">
        <v>228</v>
      </c>
      <c r="B231" s="2">
        <v>44237</v>
      </c>
      <c r="C231">
        <v>8.6890000000000001</v>
      </c>
      <c r="D231">
        <v>8.84</v>
      </c>
      <c r="E231">
        <v>8.6110000000000007</v>
      </c>
      <c r="F231">
        <v>8.7710000000000008</v>
      </c>
      <c r="G231" s="1">
        <v>12074497</v>
      </c>
      <c r="H231" s="1">
        <v>105689521</v>
      </c>
      <c r="I231" s="5"/>
      <c r="J231">
        <f t="shared" si="6"/>
        <v>1.4701080198743477E-2</v>
      </c>
      <c r="K231">
        <f t="shared" si="7"/>
        <v>0.65107325177437247</v>
      </c>
      <c r="O231" s="5"/>
      <c r="P231" s="5"/>
      <c r="Q231" s="5"/>
      <c r="R231" s="5"/>
      <c r="S231" s="5"/>
    </row>
    <row r="232" spans="1:19" x14ac:dyDescent="0.3">
      <c r="A232">
        <v>229</v>
      </c>
      <c r="B232" s="2">
        <v>44236</v>
      </c>
      <c r="C232">
        <v>8.7609999999999992</v>
      </c>
      <c r="D232">
        <v>8.7769999999999992</v>
      </c>
      <c r="E232">
        <v>8.6050000000000004</v>
      </c>
      <c r="F232">
        <v>8.6430000000000007</v>
      </c>
      <c r="G232" s="1">
        <v>8993603</v>
      </c>
      <c r="H232" s="1">
        <v>77825703</v>
      </c>
      <c r="I232" s="5"/>
      <c r="J232">
        <f t="shared" si="6"/>
        <v>-1.18467082202277E-2</v>
      </c>
      <c r="K232">
        <f t="shared" si="7"/>
        <v>-0.60033378691464412</v>
      </c>
      <c r="O232" s="5"/>
      <c r="P232" s="5"/>
      <c r="Q232" s="5"/>
      <c r="R232" s="5"/>
      <c r="S232" s="5"/>
    </row>
    <row r="233" spans="1:19" x14ac:dyDescent="0.3">
      <c r="A233">
        <v>230</v>
      </c>
      <c r="B233" s="2">
        <v>44235</v>
      </c>
      <c r="C233">
        <v>8.6170000000000009</v>
      </c>
      <c r="D233">
        <v>8.8190000000000008</v>
      </c>
      <c r="E233">
        <v>8.6010000000000009</v>
      </c>
      <c r="F233">
        <v>8.7460000000000004</v>
      </c>
      <c r="G233" s="1">
        <v>11526768</v>
      </c>
      <c r="H233" s="1">
        <v>100789564</v>
      </c>
      <c r="I233" s="5"/>
      <c r="J233">
        <f t="shared" si="6"/>
        <v>1.9162539490858072E-2</v>
      </c>
      <c r="K233">
        <f t="shared" si="7"/>
        <v>0.86137708096215582</v>
      </c>
      <c r="O233" s="5"/>
      <c r="P233" s="5"/>
      <c r="Q233" s="5"/>
      <c r="R233" s="5"/>
      <c r="S233" s="5"/>
    </row>
    <row r="234" spans="1:19" x14ac:dyDescent="0.3">
      <c r="A234">
        <v>231</v>
      </c>
      <c r="B234" s="2">
        <v>44232</v>
      </c>
      <c r="C234">
        <v>8.7070000000000007</v>
      </c>
      <c r="D234">
        <v>8.7479999999999993</v>
      </c>
      <c r="E234">
        <v>8.5250000000000004</v>
      </c>
      <c r="F234">
        <v>8.58</v>
      </c>
      <c r="G234" s="1">
        <v>13238470</v>
      </c>
      <c r="H234" s="1">
        <v>114274719</v>
      </c>
      <c r="I234" s="5"/>
      <c r="J234">
        <f t="shared" si="6"/>
        <v>-1.4578529630234862E-2</v>
      </c>
      <c r="K234">
        <f t="shared" si="7"/>
        <v>-0.7291061157795734</v>
      </c>
      <c r="O234" s="5"/>
      <c r="P234" s="5"/>
      <c r="Q234" s="5"/>
      <c r="R234" s="5"/>
      <c r="S234" s="5"/>
    </row>
    <row r="235" spans="1:19" x14ac:dyDescent="0.3">
      <c r="A235">
        <v>232</v>
      </c>
      <c r="B235" s="2">
        <v>44231</v>
      </c>
      <c r="C235">
        <v>9.0489999999999995</v>
      </c>
      <c r="D235">
        <v>9.0690000000000008</v>
      </c>
      <c r="E235">
        <v>8.41</v>
      </c>
      <c r="F235">
        <v>8.7059999999999995</v>
      </c>
      <c r="G235" s="1">
        <v>19661172</v>
      </c>
      <c r="H235" s="1">
        <v>169880043</v>
      </c>
      <c r="I235" s="5"/>
      <c r="J235">
        <f t="shared" si="6"/>
        <v>-2.7529267214051432E-3</v>
      </c>
      <c r="K235">
        <f t="shared" si="7"/>
        <v>-0.17167200928068183</v>
      </c>
      <c r="O235" s="5"/>
      <c r="P235" s="5"/>
      <c r="Q235" s="5"/>
      <c r="R235" s="5"/>
      <c r="S235" s="5"/>
    </row>
    <row r="236" spans="1:19" x14ac:dyDescent="0.3">
      <c r="A236">
        <v>233</v>
      </c>
      <c r="B236" s="2">
        <v>44230</v>
      </c>
      <c r="C236">
        <v>8.8000000000000007</v>
      </c>
      <c r="D236">
        <v>8.86</v>
      </c>
      <c r="E236">
        <v>8.5980000000000008</v>
      </c>
      <c r="F236">
        <v>8.73</v>
      </c>
      <c r="G236" s="1">
        <v>11912648</v>
      </c>
      <c r="H236" s="1">
        <v>103718665</v>
      </c>
      <c r="I236" s="5"/>
      <c r="J236">
        <f t="shared" si="6"/>
        <v>9.2060489077228792E-3</v>
      </c>
      <c r="K236">
        <f t="shared" si="7"/>
        <v>0.39204900738625709</v>
      </c>
      <c r="O236" s="5"/>
      <c r="P236" s="5"/>
      <c r="Q236" s="5"/>
      <c r="R236" s="5"/>
      <c r="S236" s="5"/>
    </row>
    <row r="237" spans="1:19" x14ac:dyDescent="0.3">
      <c r="A237">
        <v>234</v>
      </c>
      <c r="B237" s="2">
        <v>44229</v>
      </c>
      <c r="C237">
        <v>8.6329999999999991</v>
      </c>
      <c r="D237">
        <v>8.6760000000000002</v>
      </c>
      <c r="E237">
        <v>8.5169999999999995</v>
      </c>
      <c r="F237">
        <v>8.65</v>
      </c>
      <c r="G237" s="1">
        <v>12109012</v>
      </c>
      <c r="H237" s="1">
        <v>104358586</v>
      </c>
      <c r="I237" s="5"/>
      <c r="J237">
        <f t="shared" si="6"/>
        <v>1.6082388344499276E-2</v>
      </c>
      <c r="K237">
        <f t="shared" si="7"/>
        <v>0.71618521925419587</v>
      </c>
      <c r="O237" s="5"/>
      <c r="P237" s="5"/>
      <c r="Q237" s="5"/>
      <c r="R237" s="5"/>
      <c r="S237" s="5"/>
    </row>
    <row r="238" spans="1:19" x14ac:dyDescent="0.3">
      <c r="A238">
        <v>235</v>
      </c>
      <c r="B238" s="2">
        <v>44228</v>
      </c>
      <c r="C238">
        <v>8.4510000000000005</v>
      </c>
      <c r="D238">
        <v>8.5860000000000003</v>
      </c>
      <c r="E238">
        <v>8.4160000000000004</v>
      </c>
      <c r="F238">
        <v>8.5120000000000005</v>
      </c>
      <c r="G238" s="1">
        <v>9421927</v>
      </c>
      <c r="H238" s="1">
        <v>80167972</v>
      </c>
      <c r="I238" s="5"/>
      <c r="J238">
        <f t="shared" si="6"/>
        <v>1.6942529548551615E-2</v>
      </c>
      <c r="K238">
        <f t="shared" si="7"/>
        <v>0.75673047070905353</v>
      </c>
      <c r="O238" s="5"/>
      <c r="P238" s="5"/>
      <c r="Q238" s="5"/>
      <c r="R238" s="5"/>
      <c r="S238" s="5"/>
    </row>
    <row r="239" spans="1:19" x14ac:dyDescent="0.3">
      <c r="A239">
        <v>236</v>
      </c>
      <c r="B239" s="2">
        <v>44225</v>
      </c>
      <c r="C239">
        <v>8.5229999999999997</v>
      </c>
      <c r="D239">
        <v>8.5350000000000001</v>
      </c>
      <c r="E239">
        <v>8.3689999999999998</v>
      </c>
      <c r="F239">
        <v>8.3689999999999998</v>
      </c>
      <c r="G239" s="1">
        <v>17300596</v>
      </c>
      <c r="H239" s="1">
        <v>145884733</v>
      </c>
      <c r="I239" s="5"/>
      <c r="J239">
        <f t="shared" si="6"/>
        <v>-3.3949345969051803E-2</v>
      </c>
      <c r="K239">
        <f t="shared" si="7"/>
        <v>-1.6422057506337202</v>
      </c>
      <c r="O239" s="5"/>
      <c r="P239" s="5"/>
      <c r="Q239" s="5"/>
      <c r="R239" s="5"/>
      <c r="S239" s="5"/>
    </row>
    <row r="240" spans="1:19" x14ac:dyDescent="0.3">
      <c r="A240">
        <v>237</v>
      </c>
      <c r="B240" s="2">
        <v>44224</v>
      </c>
      <c r="C240">
        <v>8.4860000000000007</v>
      </c>
      <c r="D240">
        <v>8.6890000000000001</v>
      </c>
      <c r="E240">
        <v>8.3659999999999997</v>
      </c>
      <c r="F240">
        <v>8.6579999999999995</v>
      </c>
      <c r="G240" s="1">
        <v>12839055</v>
      </c>
      <c r="H240" s="1">
        <v>109831935</v>
      </c>
      <c r="I240" s="5"/>
      <c r="J240">
        <f t="shared" si="6"/>
        <v>1.0216016410100295E-2</v>
      </c>
      <c r="K240">
        <f t="shared" si="7"/>
        <v>0.4396567561514646</v>
      </c>
      <c r="O240" s="5"/>
      <c r="P240" s="5"/>
      <c r="Q240" s="5"/>
      <c r="R240" s="5"/>
      <c r="S240" s="5"/>
    </row>
    <row r="241" spans="1:19" x14ac:dyDescent="0.3">
      <c r="A241">
        <v>238</v>
      </c>
      <c r="B241" s="2">
        <v>44223</v>
      </c>
      <c r="C241">
        <v>8.75</v>
      </c>
      <c r="D241">
        <v>8.76</v>
      </c>
      <c r="E241">
        <v>8.375</v>
      </c>
      <c r="F241">
        <v>8.57</v>
      </c>
      <c r="G241" s="1">
        <v>13415826</v>
      </c>
      <c r="H241" s="1">
        <v>114875064</v>
      </c>
      <c r="I241" s="5"/>
      <c r="J241">
        <f t="shared" si="6"/>
        <v>-2.3183092359556196E-2</v>
      </c>
      <c r="K241">
        <f t="shared" si="7"/>
        <v>-1.134707147186738</v>
      </c>
      <c r="O241" s="5"/>
      <c r="P241" s="5"/>
      <c r="Q241" s="5"/>
      <c r="R241" s="5"/>
      <c r="S241" s="5"/>
    </row>
    <row r="242" spans="1:19" x14ac:dyDescent="0.3">
      <c r="A242">
        <v>239</v>
      </c>
      <c r="B242" s="2">
        <v>44222</v>
      </c>
      <c r="C242">
        <v>8.6519999999999992</v>
      </c>
      <c r="D242">
        <v>8.8360000000000003</v>
      </c>
      <c r="E242">
        <v>8.6050000000000004</v>
      </c>
      <c r="F242">
        <v>8.7710000000000008</v>
      </c>
      <c r="G242" s="1">
        <v>10915248</v>
      </c>
      <c r="H242" s="1">
        <v>95471152</v>
      </c>
      <c r="I242" s="5"/>
      <c r="J242">
        <f t="shared" si="6"/>
        <v>1.8758821549815948E-2</v>
      </c>
      <c r="K242">
        <f t="shared" si="7"/>
        <v>0.84234666437558536</v>
      </c>
      <c r="O242" s="5"/>
      <c r="P242" s="5"/>
      <c r="Q242" s="5"/>
      <c r="R242" s="5"/>
      <c r="S242" s="5"/>
    </row>
    <row r="243" spans="1:19" x14ac:dyDescent="0.3">
      <c r="A243">
        <v>240</v>
      </c>
      <c r="B243" s="2">
        <v>44221</v>
      </c>
      <c r="C243">
        <v>8.9600000000000009</v>
      </c>
      <c r="D243">
        <v>9.0050000000000008</v>
      </c>
      <c r="E243">
        <v>8.5649999999999995</v>
      </c>
      <c r="F243">
        <v>8.6080000000000005</v>
      </c>
      <c r="G243" s="1">
        <v>13471771</v>
      </c>
      <c r="H243" s="1">
        <v>117492505</v>
      </c>
      <c r="I243" s="5"/>
      <c r="J243">
        <f t="shared" si="6"/>
        <v>-3.3359273318665533E-2</v>
      </c>
      <c r="K243">
        <f t="shared" si="7"/>
        <v>-1.6143909640918936</v>
      </c>
      <c r="O243" s="5"/>
      <c r="P243" s="5"/>
      <c r="Q243" s="5"/>
      <c r="R243" s="5"/>
      <c r="S243" s="5"/>
    </row>
    <row r="244" spans="1:19" x14ac:dyDescent="0.3">
      <c r="A244">
        <v>241</v>
      </c>
      <c r="B244" s="2">
        <v>44218</v>
      </c>
      <c r="C244">
        <v>9.0990000000000002</v>
      </c>
      <c r="D244">
        <v>9.0990000000000002</v>
      </c>
      <c r="E244">
        <v>8.9</v>
      </c>
      <c r="F244">
        <v>8.9</v>
      </c>
      <c r="G244" s="1">
        <v>10516885</v>
      </c>
      <c r="H244" s="1">
        <v>94175160</v>
      </c>
      <c r="I244" s="5"/>
      <c r="J244">
        <f t="shared" si="6"/>
        <v>-2.8794901947944755E-2</v>
      </c>
      <c r="K244">
        <f t="shared" si="7"/>
        <v>-1.3992360754673905</v>
      </c>
      <c r="O244" s="5"/>
      <c r="P244" s="5"/>
      <c r="Q244" s="5"/>
      <c r="R244" s="5"/>
      <c r="S244" s="5"/>
    </row>
    <row r="245" spans="1:19" x14ac:dyDescent="0.3">
      <c r="A245">
        <v>242</v>
      </c>
      <c r="B245" s="2">
        <v>44217</v>
      </c>
      <c r="C245">
        <v>9.26</v>
      </c>
      <c r="D245">
        <v>9.3140000000000001</v>
      </c>
      <c r="E245">
        <v>9.1219999999999999</v>
      </c>
      <c r="F245">
        <v>9.16</v>
      </c>
      <c r="G245" s="1">
        <v>8263777</v>
      </c>
      <c r="H245" s="1">
        <v>76007231</v>
      </c>
      <c r="I245" s="5"/>
      <c r="J245">
        <f t="shared" si="6"/>
        <v>-3.1609378327089968E-3</v>
      </c>
      <c r="K245">
        <f t="shared" si="7"/>
        <v>-0.19090479690468221</v>
      </c>
      <c r="O245" s="5"/>
      <c r="P245" s="5"/>
      <c r="Q245" s="5"/>
      <c r="R245" s="5"/>
      <c r="S245" s="5"/>
    </row>
    <row r="246" spans="1:19" x14ac:dyDescent="0.3">
      <c r="A246">
        <v>243</v>
      </c>
      <c r="B246" s="2">
        <v>44216</v>
      </c>
      <c r="C246">
        <v>9.2739999999999991</v>
      </c>
      <c r="D246">
        <v>9.3079999999999998</v>
      </c>
      <c r="E246">
        <v>9.1560000000000006</v>
      </c>
      <c r="F246">
        <v>9.1890000000000001</v>
      </c>
      <c r="G246" s="1">
        <v>12232071</v>
      </c>
      <c r="H246" s="1">
        <v>112755565</v>
      </c>
      <c r="I246" s="5"/>
      <c r="J246">
        <f t="shared" si="6"/>
        <v>-1.1361914144038776E-2</v>
      </c>
      <c r="K246">
        <f t="shared" si="7"/>
        <v>-0.57748161144589494</v>
      </c>
      <c r="O246" s="5"/>
      <c r="P246" s="5"/>
      <c r="Q246" s="5"/>
      <c r="R246" s="5"/>
      <c r="S246" s="5"/>
    </row>
    <row r="247" spans="1:19" x14ac:dyDescent="0.3">
      <c r="A247">
        <v>244</v>
      </c>
      <c r="B247" s="2">
        <v>44215</v>
      </c>
      <c r="C247">
        <v>9.7390000000000008</v>
      </c>
      <c r="D247">
        <v>9.7919999999999998</v>
      </c>
      <c r="E247">
        <v>9.2940000000000005</v>
      </c>
      <c r="F247">
        <v>9.2940000000000005</v>
      </c>
      <c r="G247" s="1">
        <v>11463499</v>
      </c>
      <c r="H247" s="1">
        <v>108119416</v>
      </c>
      <c r="I247" s="5"/>
      <c r="J247">
        <f t="shared" si="6"/>
        <v>-4.089946085471597E-2</v>
      </c>
      <c r="K247">
        <f t="shared" si="7"/>
        <v>-1.9698195823532103</v>
      </c>
      <c r="O247" s="5"/>
      <c r="P247" s="5"/>
      <c r="Q247" s="5"/>
      <c r="R247" s="5"/>
      <c r="S247" s="5"/>
    </row>
    <row r="248" spans="1:19" x14ac:dyDescent="0.3">
      <c r="A248">
        <v>245</v>
      </c>
      <c r="B248" s="2">
        <v>44214</v>
      </c>
      <c r="C248">
        <v>9.5269999999999992</v>
      </c>
      <c r="D248">
        <v>9.7170000000000005</v>
      </c>
      <c r="E248">
        <v>9.5120000000000005</v>
      </c>
      <c r="F248">
        <v>9.6820000000000004</v>
      </c>
      <c r="G248" s="1">
        <v>6096258</v>
      </c>
      <c r="H248" s="1">
        <v>58805036</v>
      </c>
      <c r="I248" s="5"/>
      <c r="J248">
        <f t="shared" si="6"/>
        <v>5.6968407216731742E-3</v>
      </c>
      <c r="K248">
        <f t="shared" si="7"/>
        <v>0.22663229715251246</v>
      </c>
      <c r="O248" s="5"/>
      <c r="P248" s="5"/>
      <c r="Q248" s="5"/>
      <c r="R248" s="5"/>
      <c r="S248" s="5"/>
    </row>
    <row r="249" spans="1:19" x14ac:dyDescent="0.3">
      <c r="A249">
        <v>246</v>
      </c>
      <c r="B249" s="2">
        <v>44211</v>
      </c>
      <c r="C249">
        <v>9.9239999999999995</v>
      </c>
      <c r="D249">
        <v>10.086</v>
      </c>
      <c r="E249">
        <v>9.5670000000000002</v>
      </c>
      <c r="F249">
        <v>9.6270000000000007</v>
      </c>
      <c r="G249" s="1">
        <v>18041332</v>
      </c>
      <c r="H249" s="1">
        <v>177323470</v>
      </c>
      <c r="I249" s="5"/>
      <c r="J249">
        <f t="shared" si="6"/>
        <v>-3.7613362176876448E-2</v>
      </c>
      <c r="K249">
        <f t="shared" si="7"/>
        <v>-1.8149197861676865</v>
      </c>
      <c r="O249" s="5"/>
      <c r="P249" s="5"/>
      <c r="Q249" s="5"/>
      <c r="R249" s="5"/>
      <c r="S249" s="5"/>
    </row>
    <row r="250" spans="1:19" x14ac:dyDescent="0.3">
      <c r="A250">
        <v>247</v>
      </c>
      <c r="B250" s="2">
        <v>44210</v>
      </c>
      <c r="C250">
        <v>9.7089999999999996</v>
      </c>
      <c r="D250">
        <v>10</v>
      </c>
      <c r="E250">
        <v>9.7089999999999996</v>
      </c>
      <c r="F250">
        <v>9.9960000000000004</v>
      </c>
      <c r="G250" s="1">
        <v>14477168</v>
      </c>
      <c r="H250" s="1">
        <v>143514905</v>
      </c>
      <c r="I250" s="5"/>
      <c r="J250">
        <f t="shared" si="6"/>
        <v>4.146412407735911E-2</v>
      </c>
      <c r="K250">
        <f t="shared" si="7"/>
        <v>1.9126269811430097</v>
      </c>
      <c r="O250" s="5"/>
      <c r="P250" s="5"/>
      <c r="Q250" s="5"/>
      <c r="R250" s="5"/>
      <c r="S250" s="5"/>
    </row>
    <row r="251" spans="1:19" x14ac:dyDescent="0.3">
      <c r="A251">
        <v>248</v>
      </c>
      <c r="B251" s="2">
        <v>44209</v>
      </c>
      <c r="C251">
        <v>9.6259999999999994</v>
      </c>
      <c r="D251">
        <v>9.6850000000000005</v>
      </c>
      <c r="E251">
        <v>9.4920000000000009</v>
      </c>
      <c r="F251">
        <v>9.59</v>
      </c>
      <c r="G251" s="1">
        <v>8254387</v>
      </c>
      <c r="H251" s="1">
        <v>79069266</v>
      </c>
      <c r="I251" s="5"/>
      <c r="J251">
        <f t="shared" si="6"/>
        <v>-8.3074205698561165E-3</v>
      </c>
      <c r="K251">
        <f t="shared" si="7"/>
        <v>-0.43349919385094993</v>
      </c>
      <c r="O251" s="5"/>
      <c r="P251" s="5"/>
      <c r="Q251" s="5"/>
      <c r="R251" s="5"/>
      <c r="S251" s="5"/>
    </row>
    <row r="252" spans="1:19" x14ac:dyDescent="0.3">
      <c r="A252">
        <v>249</v>
      </c>
      <c r="B252" s="2">
        <v>44208</v>
      </c>
      <c r="C252">
        <v>9.58</v>
      </c>
      <c r="D252">
        <v>9.75</v>
      </c>
      <c r="E252">
        <v>9.5510000000000002</v>
      </c>
      <c r="F252">
        <v>9.67</v>
      </c>
      <c r="G252" s="1">
        <v>10388366</v>
      </c>
      <c r="H252" s="1">
        <v>100429670</v>
      </c>
      <c r="I252" s="5"/>
      <c r="J252">
        <f t="shared" si="6"/>
        <v>1.5318384253293937E-2</v>
      </c>
      <c r="K252">
        <f t="shared" si="7"/>
        <v>0.68017166956663144</v>
      </c>
      <c r="O252" s="5"/>
      <c r="P252" s="5"/>
      <c r="Q252" s="5"/>
      <c r="R252" s="5"/>
      <c r="S252" s="5"/>
    </row>
    <row r="253" spans="1:19" x14ac:dyDescent="0.3">
      <c r="A253">
        <v>250</v>
      </c>
      <c r="B253" s="2">
        <v>44207</v>
      </c>
      <c r="C253">
        <v>9.4499999999999993</v>
      </c>
      <c r="D253">
        <v>9.5630000000000006</v>
      </c>
      <c r="E253">
        <v>9.3970000000000002</v>
      </c>
      <c r="F253">
        <v>9.5229999999999997</v>
      </c>
      <c r="G253" s="1">
        <v>9938500</v>
      </c>
      <c r="H253" s="1">
        <v>94309911</v>
      </c>
      <c r="I253" s="5"/>
      <c r="J253">
        <f t="shared" si="6"/>
        <v>4.2012394274072902E-4</v>
      </c>
      <c r="K253">
        <f t="shared" si="7"/>
        <v>-2.2101059242844889E-2</v>
      </c>
      <c r="O253" s="5"/>
      <c r="P253" s="5"/>
      <c r="Q253" s="5"/>
      <c r="R253" s="5"/>
      <c r="S253" s="5"/>
    </row>
    <row r="254" spans="1:19" x14ac:dyDescent="0.3">
      <c r="A254">
        <v>251</v>
      </c>
      <c r="B254" s="2">
        <v>44204</v>
      </c>
      <c r="C254">
        <v>9.5990000000000002</v>
      </c>
      <c r="D254">
        <v>9.6539999999999999</v>
      </c>
      <c r="E254">
        <v>9.49</v>
      </c>
      <c r="F254">
        <v>9.5190000000000001</v>
      </c>
      <c r="G254" s="1">
        <v>11452699</v>
      </c>
      <c r="H254" s="1">
        <v>109528591</v>
      </c>
      <c r="I254" s="5"/>
      <c r="J254">
        <f t="shared" si="6"/>
        <v>-6.700894092456988E-3</v>
      </c>
      <c r="K254">
        <f t="shared" si="7"/>
        <v>-0.35777090681138296</v>
      </c>
      <c r="O254" s="5"/>
      <c r="P254" s="5"/>
      <c r="Q254" s="5"/>
      <c r="R254" s="5"/>
      <c r="S254" s="5"/>
    </row>
    <row r="255" spans="1:19" x14ac:dyDescent="0.3">
      <c r="A255">
        <v>252</v>
      </c>
      <c r="B255" s="2">
        <v>44203</v>
      </c>
      <c r="C255">
        <v>9.4369999999999994</v>
      </c>
      <c r="D255">
        <v>9.5830000000000002</v>
      </c>
      <c r="E255">
        <v>9.1649999999999991</v>
      </c>
      <c r="F255">
        <v>9.5830000000000002</v>
      </c>
      <c r="G255" s="1">
        <v>14687453</v>
      </c>
      <c r="H255" s="1">
        <v>138299749</v>
      </c>
      <c r="I255" s="5"/>
      <c r="J255">
        <f t="shared" si="6"/>
        <v>2.1410932343491864E-2</v>
      </c>
      <c r="K255">
        <f t="shared" si="7"/>
        <v>0.96736160204992194</v>
      </c>
      <c r="O255" s="5"/>
      <c r="P255" s="5"/>
      <c r="Q255" s="5"/>
      <c r="R255" s="5"/>
      <c r="S255" s="5"/>
    </row>
    <row r="256" spans="1:19" x14ac:dyDescent="0.3">
      <c r="A256">
        <v>253</v>
      </c>
      <c r="B256" s="2">
        <v>44202</v>
      </c>
      <c r="C256">
        <v>8.9779999999999998</v>
      </c>
      <c r="D256">
        <v>9.3989999999999991</v>
      </c>
      <c r="E256">
        <v>8.9779999999999998</v>
      </c>
      <c r="F256">
        <v>9.3800000000000008</v>
      </c>
      <c r="G256" s="1">
        <v>16445793</v>
      </c>
      <c r="H256" s="1">
        <v>152055592</v>
      </c>
      <c r="I256" s="5"/>
      <c r="J256">
        <f t="shared" si="6"/>
        <v>5.8162303998295244E-2</v>
      </c>
      <c r="K256">
        <f t="shared" si="7"/>
        <v>2.699744143468386</v>
      </c>
      <c r="O256" s="5"/>
      <c r="P256" s="5"/>
      <c r="Q256" s="5"/>
      <c r="R256" s="5"/>
      <c r="S256" s="5"/>
    </row>
    <row r="257" spans="1:19" x14ac:dyDescent="0.3">
      <c r="A257">
        <v>254</v>
      </c>
      <c r="B257" s="2">
        <v>44201</v>
      </c>
      <c r="C257">
        <v>8.7370000000000001</v>
      </c>
      <c r="D257">
        <v>8.9550000000000001</v>
      </c>
      <c r="E257">
        <v>8.73</v>
      </c>
      <c r="F257">
        <v>8.85</v>
      </c>
      <c r="G257" s="1">
        <v>7353910</v>
      </c>
      <c r="H257" s="1">
        <v>65077705</v>
      </c>
      <c r="I257" s="5"/>
      <c r="J257">
        <f t="shared" si="6"/>
        <v>6.6889881507964889E-3</v>
      </c>
      <c r="K257">
        <f t="shared" si="7"/>
        <v>0.27340004505782911</v>
      </c>
      <c r="O257" s="5"/>
      <c r="P257" s="5"/>
      <c r="Q257" s="5"/>
      <c r="R257" s="5"/>
      <c r="S257" s="5"/>
    </row>
    <row r="258" spans="1:19" x14ac:dyDescent="0.3">
      <c r="A258">
        <v>255</v>
      </c>
      <c r="B258" s="2">
        <v>44200</v>
      </c>
      <c r="C258">
        <v>9.0269999999999992</v>
      </c>
      <c r="D258">
        <v>9.032</v>
      </c>
      <c r="E258">
        <v>8.7309999999999999</v>
      </c>
      <c r="F258">
        <v>8.7910000000000004</v>
      </c>
      <c r="G258" s="1">
        <v>10570506</v>
      </c>
      <c r="H258" s="1">
        <v>93346459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3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3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3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3"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70A-6713-4D25-9003-53259E900AE1}">
  <dimension ref="A1:U258"/>
  <sheetViews>
    <sheetView workbookViewId="0"/>
  </sheetViews>
  <sheetFormatPr defaultRowHeight="14.4" x14ac:dyDescent="0.3"/>
  <cols>
    <col min="2" max="2" width="10.5546875" bestFit="1" customWidth="1"/>
    <col min="8" max="8" width="11.109375" bestFit="1" customWidth="1"/>
    <col min="10" max="10" width="14.77734375" bestFit="1" customWidth="1"/>
    <col min="11" max="11" width="12.6640625" bestFit="1" customWidth="1"/>
    <col min="12" max="12" width="44.6640625" bestFit="1" customWidth="1"/>
    <col min="13" max="13" width="12" bestFit="1" customWidth="1"/>
    <col min="16" max="17" width="12.6640625" bestFit="1" customWidth="1"/>
    <col min="18" max="18" width="44.6640625" bestFit="1" customWidth="1"/>
  </cols>
  <sheetData>
    <row r="1" spans="1:21" ht="31.2" x14ac:dyDescent="0.6">
      <c r="A1" s="3" t="s">
        <v>25</v>
      </c>
    </row>
    <row r="2" spans="1:21" x14ac:dyDescent="0.3">
      <c r="J2" t="s">
        <v>74</v>
      </c>
    </row>
    <row r="3" spans="1:21" x14ac:dyDescent="0.3">
      <c r="A3" t="s">
        <v>11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J3" t="s">
        <v>14</v>
      </c>
      <c r="K3" t="s">
        <v>10</v>
      </c>
    </row>
    <row r="4" spans="1:21" x14ac:dyDescent="0.3">
      <c r="A4">
        <v>1</v>
      </c>
      <c r="B4" s="2">
        <v>44560</v>
      </c>
      <c r="C4">
        <v>83.8</v>
      </c>
      <c r="D4">
        <v>83.94</v>
      </c>
      <c r="E4">
        <v>83.34</v>
      </c>
      <c r="F4">
        <v>83.44</v>
      </c>
      <c r="G4" s="1">
        <v>166016</v>
      </c>
      <c r="H4" s="1">
        <v>13863583</v>
      </c>
      <c r="J4">
        <f>LN(F4/F5)</f>
        <v>-2.6331553215353689E-3</v>
      </c>
      <c r="K4">
        <f>(J4-$M$6)/$M$7</f>
        <v>-0.19866948721224123</v>
      </c>
    </row>
    <row r="5" spans="1:21" x14ac:dyDescent="0.3">
      <c r="A5">
        <v>2</v>
      </c>
      <c r="B5" s="2">
        <v>44559</v>
      </c>
      <c r="C5">
        <v>84.7</v>
      </c>
      <c r="D5">
        <v>84.72</v>
      </c>
      <c r="E5">
        <v>83.46</v>
      </c>
      <c r="F5">
        <v>83.66</v>
      </c>
      <c r="G5" s="1">
        <v>212560</v>
      </c>
      <c r="H5" s="1">
        <v>17810965</v>
      </c>
      <c r="J5">
        <f t="shared" ref="J5:J68" si="0">LN(F5/F6)</f>
        <v>-1.2118480252612128E-2</v>
      </c>
      <c r="K5">
        <f t="shared" ref="K5:K68" si="1">(J5-$M$6)/$M$7</f>
        <v>-0.65017160931460072</v>
      </c>
    </row>
    <row r="6" spans="1:21" x14ac:dyDescent="0.3">
      <c r="A6">
        <v>3</v>
      </c>
      <c r="B6" s="2">
        <v>44558</v>
      </c>
      <c r="C6">
        <v>84.7</v>
      </c>
      <c r="D6">
        <v>85.9</v>
      </c>
      <c r="E6">
        <v>84.54</v>
      </c>
      <c r="F6">
        <v>84.68</v>
      </c>
      <c r="G6" s="1">
        <v>247124</v>
      </c>
      <c r="H6" s="1">
        <v>21049251</v>
      </c>
      <c r="J6">
        <f t="shared" si="0"/>
        <v>2.8382232865447562E-3</v>
      </c>
      <c r="K6">
        <f t="shared" si="1"/>
        <v>6.1768512574151051E-2</v>
      </c>
      <c r="L6" t="s">
        <v>75</v>
      </c>
      <c r="M6" s="12">
        <f>AVERAGE(J4:J257)</f>
        <v>1.5405673429868744E-3</v>
      </c>
    </row>
    <row r="7" spans="1:21" x14ac:dyDescent="0.3">
      <c r="A7">
        <v>4</v>
      </c>
      <c r="B7" s="2">
        <v>44557</v>
      </c>
      <c r="C7">
        <v>84.3</v>
      </c>
      <c r="D7">
        <v>84.76</v>
      </c>
      <c r="E7">
        <v>83.96</v>
      </c>
      <c r="F7">
        <v>84.44</v>
      </c>
      <c r="G7" s="1">
        <v>245524</v>
      </c>
      <c r="H7" s="1">
        <v>20714123</v>
      </c>
      <c r="J7">
        <f t="shared" si="0"/>
        <v>-9.4696976773603575E-4</v>
      </c>
      <c r="K7">
        <f t="shared" si="1"/>
        <v>-0.1184069383453657</v>
      </c>
      <c r="L7" t="s">
        <v>76</v>
      </c>
      <c r="M7" s="12">
        <f>STDEVP(J4:J257)</f>
        <v>2.1008372866354662E-2</v>
      </c>
    </row>
    <row r="8" spans="1:21" x14ac:dyDescent="0.3">
      <c r="A8">
        <v>5</v>
      </c>
      <c r="B8" s="2">
        <v>44553</v>
      </c>
      <c r="C8">
        <v>83.3</v>
      </c>
      <c r="D8">
        <v>84.82</v>
      </c>
      <c r="E8">
        <v>83.24</v>
      </c>
      <c r="F8">
        <v>84.52</v>
      </c>
      <c r="G8" s="1">
        <v>286471</v>
      </c>
      <c r="H8" s="1">
        <v>24169258</v>
      </c>
      <c r="J8">
        <f t="shared" si="0"/>
        <v>2.0801706427269469E-2</v>
      </c>
      <c r="K8">
        <f t="shared" si="1"/>
        <v>0.91683155124924987</v>
      </c>
    </row>
    <row r="9" spans="1:21" x14ac:dyDescent="0.3">
      <c r="A9">
        <v>6</v>
      </c>
      <c r="B9" s="2">
        <v>44552</v>
      </c>
      <c r="C9">
        <v>81.8</v>
      </c>
      <c r="D9">
        <v>82.78</v>
      </c>
      <c r="E9">
        <v>81.36</v>
      </c>
      <c r="F9">
        <v>82.78</v>
      </c>
      <c r="G9" s="1">
        <v>241583</v>
      </c>
      <c r="H9" s="1">
        <v>19883048</v>
      </c>
      <c r="J9">
        <f t="shared" si="0"/>
        <v>9.7111712443947017E-3</v>
      </c>
      <c r="K9">
        <f t="shared" si="1"/>
        <v>0.38892131025022009</v>
      </c>
      <c r="L9" t="s">
        <v>12</v>
      </c>
      <c r="M9" s="12">
        <f>COUNT(J4:J257)*M6</f>
        <v>0.39130410511866609</v>
      </c>
      <c r="R9" s="5"/>
      <c r="S9" s="5"/>
      <c r="T9" s="5"/>
      <c r="U9" s="5"/>
    </row>
    <row r="10" spans="1:21" x14ac:dyDescent="0.3">
      <c r="A10">
        <v>7</v>
      </c>
      <c r="B10" s="2">
        <v>44551</v>
      </c>
      <c r="C10">
        <v>82</v>
      </c>
      <c r="D10">
        <v>82.28</v>
      </c>
      <c r="E10">
        <v>81.08</v>
      </c>
      <c r="F10">
        <v>81.98</v>
      </c>
      <c r="G10" s="1">
        <v>401563</v>
      </c>
      <c r="H10" s="1">
        <v>32861448</v>
      </c>
      <c r="J10">
        <f t="shared" si="0"/>
        <v>1.2273104472176513E-2</v>
      </c>
      <c r="K10">
        <f t="shared" si="1"/>
        <v>0.51086950890794669</v>
      </c>
      <c r="L10" t="s">
        <v>13</v>
      </c>
      <c r="M10" s="12">
        <f>COUNT(J4:J257)^0.5*M7</f>
        <v>0.33481836799213072</v>
      </c>
      <c r="R10" s="5"/>
      <c r="S10" s="5"/>
      <c r="T10" s="5"/>
      <c r="U10" s="5"/>
    </row>
    <row r="11" spans="1:21" x14ac:dyDescent="0.3">
      <c r="A11">
        <v>8</v>
      </c>
      <c r="B11" s="2">
        <v>44550</v>
      </c>
      <c r="C11">
        <v>81.5</v>
      </c>
      <c r="D11">
        <v>82.36</v>
      </c>
      <c r="E11">
        <v>80.540000000000006</v>
      </c>
      <c r="F11">
        <v>80.98</v>
      </c>
      <c r="G11" s="1">
        <v>667329</v>
      </c>
      <c r="H11" s="1">
        <v>54249926</v>
      </c>
      <c r="J11">
        <f t="shared" si="0"/>
        <v>-3.6852655137220823E-2</v>
      </c>
      <c r="K11">
        <f t="shared" si="1"/>
        <v>-1.8275200428156539</v>
      </c>
      <c r="R11" s="5"/>
      <c r="S11" s="5"/>
      <c r="T11" s="5"/>
      <c r="U11" s="5"/>
    </row>
    <row r="12" spans="1:21" x14ac:dyDescent="0.3">
      <c r="A12">
        <v>9</v>
      </c>
      <c r="B12" s="2">
        <v>44547</v>
      </c>
      <c r="C12">
        <v>86.8</v>
      </c>
      <c r="D12">
        <v>86.8</v>
      </c>
      <c r="E12">
        <v>83.92</v>
      </c>
      <c r="F12">
        <v>84.02</v>
      </c>
      <c r="G12" s="1">
        <v>892664</v>
      </c>
      <c r="H12" s="1">
        <v>75606133</v>
      </c>
      <c r="J12">
        <f t="shared" si="0"/>
        <v>-3.8524665940507165E-2</v>
      </c>
      <c r="K12">
        <f t="shared" si="1"/>
        <v>-1.9071078725787149</v>
      </c>
      <c r="L12" t="s">
        <v>19</v>
      </c>
      <c r="M12" s="4">
        <f>$F$258</f>
        <v>56.42</v>
      </c>
      <c r="R12" s="5"/>
      <c r="S12" s="6"/>
      <c r="T12" s="5"/>
      <c r="U12" s="5"/>
    </row>
    <row r="13" spans="1:21" x14ac:dyDescent="0.3">
      <c r="A13">
        <v>10</v>
      </c>
      <c r="B13" s="2">
        <v>44546</v>
      </c>
      <c r="C13">
        <v>87.4</v>
      </c>
      <c r="D13">
        <v>88.94</v>
      </c>
      <c r="E13">
        <v>87.32</v>
      </c>
      <c r="F13">
        <v>87.32</v>
      </c>
      <c r="G13" s="1">
        <v>644447</v>
      </c>
      <c r="H13" s="1">
        <v>56695871</v>
      </c>
      <c r="J13">
        <f t="shared" si="0"/>
        <v>1.2213540462045851E-2</v>
      </c>
      <c r="K13">
        <f t="shared" si="1"/>
        <v>0.50803425791018597</v>
      </c>
      <c r="L13" t="s">
        <v>18</v>
      </c>
      <c r="M13">
        <f>M12*EXP(M9)</f>
        <v>83.439999999999955</v>
      </c>
      <c r="R13" s="5"/>
      <c r="S13" s="6"/>
      <c r="T13" s="5"/>
      <c r="U13" s="5"/>
    </row>
    <row r="14" spans="1:21" x14ac:dyDescent="0.3">
      <c r="A14">
        <v>11</v>
      </c>
      <c r="B14" s="2">
        <v>44545</v>
      </c>
      <c r="C14">
        <v>87.4</v>
      </c>
      <c r="D14">
        <v>87.64</v>
      </c>
      <c r="E14">
        <v>86.14</v>
      </c>
      <c r="F14">
        <v>86.26</v>
      </c>
      <c r="G14" s="1">
        <v>494043</v>
      </c>
      <c r="H14" s="1">
        <v>42831861</v>
      </c>
      <c r="J14">
        <f t="shared" si="0"/>
        <v>-8.3122159497952073E-3</v>
      </c>
      <c r="K14">
        <f t="shared" si="1"/>
        <v>-0.46899316550885839</v>
      </c>
      <c r="L14" s="5" t="s">
        <v>20</v>
      </c>
      <c r="M14" s="13">
        <f>(M13-M12)/M12</f>
        <v>0.47890818858560708</v>
      </c>
      <c r="N14" t="s">
        <v>77</v>
      </c>
      <c r="R14" s="5"/>
      <c r="S14" s="5"/>
      <c r="T14" s="5"/>
      <c r="U14" s="5"/>
    </row>
    <row r="15" spans="1:21" x14ac:dyDescent="0.3">
      <c r="A15">
        <v>12</v>
      </c>
      <c r="B15" s="2">
        <v>44544</v>
      </c>
      <c r="C15">
        <v>86.78</v>
      </c>
      <c r="D15">
        <v>88.44</v>
      </c>
      <c r="E15">
        <v>86.78</v>
      </c>
      <c r="F15">
        <v>86.98</v>
      </c>
      <c r="G15" s="1">
        <v>719740</v>
      </c>
      <c r="H15" s="1">
        <v>62968277</v>
      </c>
      <c r="J15">
        <f t="shared" si="0"/>
        <v>5.0714723727534943E-3</v>
      </c>
      <c r="K15">
        <f t="shared" si="1"/>
        <v>0.1680713233827564</v>
      </c>
      <c r="L15" t="s">
        <v>21</v>
      </c>
      <c r="M15" s="4">
        <f>M12*EXP(M10)-M12</f>
        <v>22.437472192401671</v>
      </c>
      <c r="R15" s="5"/>
      <c r="S15" s="6"/>
      <c r="T15" s="5"/>
      <c r="U15" s="5"/>
    </row>
    <row r="16" spans="1:21" x14ac:dyDescent="0.3">
      <c r="A16">
        <v>13</v>
      </c>
      <c r="B16" s="2">
        <v>44543</v>
      </c>
      <c r="C16">
        <v>84.6</v>
      </c>
      <c r="D16">
        <v>88.3</v>
      </c>
      <c r="E16">
        <v>84.6</v>
      </c>
      <c r="F16">
        <v>86.54</v>
      </c>
      <c r="G16" s="1">
        <v>1043217</v>
      </c>
      <c r="H16" s="1">
        <v>90918701</v>
      </c>
      <c r="J16">
        <f t="shared" si="0"/>
        <v>2.8838008228043187E-2</v>
      </c>
      <c r="K16">
        <f t="shared" si="1"/>
        <v>1.2993600722297594</v>
      </c>
      <c r="L16" s="5" t="s">
        <v>22</v>
      </c>
      <c r="M16" s="13">
        <f>M15/M12</f>
        <v>0.39768649756117813</v>
      </c>
      <c r="N16" t="s">
        <v>78</v>
      </c>
      <c r="R16" s="5"/>
      <c r="S16" s="5"/>
      <c r="T16" s="5"/>
      <c r="U16" s="5"/>
    </row>
    <row r="17" spans="1:21" x14ac:dyDescent="0.3">
      <c r="A17">
        <v>14</v>
      </c>
      <c r="B17" s="2">
        <v>44540</v>
      </c>
      <c r="C17">
        <v>84</v>
      </c>
      <c r="D17">
        <v>86.24</v>
      </c>
      <c r="E17">
        <v>83.8</v>
      </c>
      <c r="F17">
        <v>84.08</v>
      </c>
      <c r="G17" s="1">
        <v>663670</v>
      </c>
      <c r="H17" s="1">
        <v>56317309</v>
      </c>
      <c r="J17">
        <f t="shared" si="0"/>
        <v>-3.5616801274969026E-3</v>
      </c>
      <c r="K17">
        <f t="shared" si="1"/>
        <v>-0.24286733213190109</v>
      </c>
      <c r="R17" s="5"/>
      <c r="S17" s="5"/>
      <c r="T17" s="5"/>
      <c r="U17" s="5"/>
    </row>
    <row r="18" spans="1:21" x14ac:dyDescent="0.3">
      <c r="A18">
        <v>15</v>
      </c>
      <c r="B18" s="2">
        <v>44539</v>
      </c>
      <c r="C18">
        <v>85</v>
      </c>
      <c r="D18">
        <v>86.52</v>
      </c>
      <c r="E18">
        <v>84.28</v>
      </c>
      <c r="F18">
        <v>84.38</v>
      </c>
      <c r="G18" s="1">
        <v>857267</v>
      </c>
      <c r="H18" s="1">
        <v>72949474</v>
      </c>
      <c r="J18">
        <f t="shared" si="0"/>
        <v>2.3705108561864762E-4</v>
      </c>
      <c r="K18">
        <f t="shared" si="1"/>
        <v>-6.2047463916438512E-2</v>
      </c>
      <c r="R18" s="5"/>
      <c r="S18" s="5"/>
      <c r="T18" s="5"/>
      <c r="U18" s="5"/>
    </row>
    <row r="19" spans="1:21" x14ac:dyDescent="0.3">
      <c r="A19">
        <v>16</v>
      </c>
      <c r="B19" s="2">
        <v>44538</v>
      </c>
      <c r="C19">
        <v>81.62</v>
      </c>
      <c r="D19">
        <v>85.12</v>
      </c>
      <c r="E19">
        <v>81.5</v>
      </c>
      <c r="F19">
        <v>84.36</v>
      </c>
      <c r="G19" s="1">
        <v>1388135</v>
      </c>
      <c r="H19" s="1">
        <v>116088827</v>
      </c>
      <c r="J19">
        <f t="shared" si="0"/>
        <v>3.4244966696104585E-2</v>
      </c>
      <c r="K19">
        <f t="shared" si="1"/>
        <v>1.5567316689001875</v>
      </c>
      <c r="R19" s="5"/>
      <c r="S19" s="5"/>
      <c r="T19" s="5"/>
      <c r="U19" s="5"/>
    </row>
    <row r="20" spans="1:21" x14ac:dyDescent="0.3">
      <c r="A20">
        <v>17</v>
      </c>
      <c r="B20" s="2">
        <v>44537</v>
      </c>
      <c r="C20">
        <v>76.44</v>
      </c>
      <c r="D20">
        <v>83</v>
      </c>
      <c r="E20">
        <v>75.739999999999995</v>
      </c>
      <c r="F20">
        <v>81.52</v>
      </c>
      <c r="G20" s="1">
        <v>1981823</v>
      </c>
      <c r="H20" s="1">
        <v>158169996</v>
      </c>
      <c r="J20">
        <f t="shared" si="0"/>
        <v>8.1229214369204841E-2</v>
      </c>
      <c r="K20">
        <f t="shared" si="1"/>
        <v>3.793185104489504</v>
      </c>
      <c r="R20" s="5"/>
      <c r="S20" s="5"/>
      <c r="T20" s="5"/>
      <c r="U20" s="5"/>
    </row>
    <row r="21" spans="1:21" x14ac:dyDescent="0.3">
      <c r="A21">
        <v>18</v>
      </c>
      <c r="B21" s="2">
        <v>44536</v>
      </c>
      <c r="C21">
        <v>74.900000000000006</v>
      </c>
      <c r="D21">
        <v>75.48</v>
      </c>
      <c r="E21">
        <v>73.64</v>
      </c>
      <c r="F21">
        <v>75.16</v>
      </c>
      <c r="G21" s="1">
        <v>557632</v>
      </c>
      <c r="H21" s="1">
        <v>41704214</v>
      </c>
      <c r="J21">
        <f t="shared" si="0"/>
        <v>1.3394253287664823E-2</v>
      </c>
      <c r="K21">
        <f t="shared" si="1"/>
        <v>0.56423626999032694</v>
      </c>
      <c r="R21" s="5"/>
      <c r="S21" s="5"/>
      <c r="T21" s="5"/>
      <c r="U21" s="5"/>
    </row>
    <row r="22" spans="1:21" x14ac:dyDescent="0.3">
      <c r="A22">
        <v>19</v>
      </c>
      <c r="B22" s="2">
        <v>44533</v>
      </c>
      <c r="C22">
        <v>75.540000000000006</v>
      </c>
      <c r="D22">
        <v>75.64</v>
      </c>
      <c r="E22">
        <v>73.739999999999995</v>
      </c>
      <c r="F22">
        <v>74.16</v>
      </c>
      <c r="G22" s="1">
        <v>632614</v>
      </c>
      <c r="H22" s="1">
        <v>47115080</v>
      </c>
      <c r="J22">
        <f t="shared" si="0"/>
        <v>-9.9289692655742008E-3</v>
      </c>
      <c r="K22">
        <f t="shared" si="1"/>
        <v>-0.54595073504858493</v>
      </c>
    </row>
    <row r="23" spans="1:21" x14ac:dyDescent="0.3">
      <c r="A23">
        <v>20</v>
      </c>
      <c r="B23" s="2">
        <v>44532</v>
      </c>
      <c r="C23">
        <v>75.72</v>
      </c>
      <c r="D23">
        <v>76.22</v>
      </c>
      <c r="E23">
        <v>74.739999999999995</v>
      </c>
      <c r="F23">
        <v>74.900000000000006</v>
      </c>
      <c r="G23" s="1">
        <v>703176</v>
      </c>
      <c r="H23" s="1">
        <v>52924025</v>
      </c>
      <c r="J23">
        <f t="shared" si="0"/>
        <v>-2.2965243139431237E-2</v>
      </c>
      <c r="K23">
        <f t="shared" si="1"/>
        <v>-1.1664782721780738</v>
      </c>
    </row>
    <row r="24" spans="1:21" x14ac:dyDescent="0.3">
      <c r="A24">
        <v>21</v>
      </c>
      <c r="B24" s="2">
        <v>44531</v>
      </c>
      <c r="C24">
        <v>75.319999999999993</v>
      </c>
      <c r="D24">
        <v>77.3</v>
      </c>
      <c r="E24">
        <v>74.78</v>
      </c>
      <c r="F24">
        <v>76.64</v>
      </c>
      <c r="G24" s="1">
        <v>882074</v>
      </c>
      <c r="H24" s="1">
        <v>67511539</v>
      </c>
      <c r="J24">
        <f t="shared" si="0"/>
        <v>3.2624561601160243E-2</v>
      </c>
      <c r="K24">
        <f t="shared" si="1"/>
        <v>1.4796002744198729</v>
      </c>
    </row>
    <row r="25" spans="1:21" x14ac:dyDescent="0.3">
      <c r="A25">
        <v>22</v>
      </c>
      <c r="B25" s="2">
        <v>44530</v>
      </c>
      <c r="C25">
        <v>74</v>
      </c>
      <c r="D25">
        <v>74.900000000000006</v>
      </c>
      <c r="E25">
        <v>73.3</v>
      </c>
      <c r="F25">
        <v>74.180000000000007</v>
      </c>
      <c r="G25" s="1">
        <v>1189083</v>
      </c>
      <c r="H25" s="1">
        <v>88116384</v>
      </c>
      <c r="J25">
        <f t="shared" si="0"/>
        <v>-1.0993541474865601E-2</v>
      </c>
      <c r="K25">
        <f t="shared" si="1"/>
        <v>-0.59662444576686402</v>
      </c>
    </row>
    <row r="26" spans="1:21" x14ac:dyDescent="0.3">
      <c r="A26">
        <v>23</v>
      </c>
      <c r="B26" s="2">
        <v>44529</v>
      </c>
      <c r="C26">
        <v>75.5</v>
      </c>
      <c r="D26">
        <v>76.02</v>
      </c>
      <c r="E26">
        <v>74.34</v>
      </c>
      <c r="F26">
        <v>75</v>
      </c>
      <c r="G26" s="1">
        <v>723619</v>
      </c>
      <c r="H26" s="1">
        <v>54450511</v>
      </c>
      <c r="J26">
        <f t="shared" si="0"/>
        <v>3.205130948948331E-3</v>
      </c>
      <c r="K26">
        <f t="shared" si="1"/>
        <v>7.9233342655836481E-2</v>
      </c>
    </row>
    <row r="27" spans="1:21" x14ac:dyDescent="0.3">
      <c r="A27">
        <v>24</v>
      </c>
      <c r="B27" s="2">
        <v>44526</v>
      </c>
      <c r="C27">
        <v>76.38</v>
      </c>
      <c r="D27">
        <v>76.7</v>
      </c>
      <c r="E27">
        <v>74.099999999999994</v>
      </c>
      <c r="F27">
        <v>74.760000000000005</v>
      </c>
      <c r="G27" s="1">
        <v>1301565</v>
      </c>
      <c r="H27" s="1">
        <v>98273207</v>
      </c>
      <c r="J27">
        <f t="shared" si="0"/>
        <v>-5.4911673271141263E-2</v>
      </c>
      <c r="K27">
        <f t="shared" si="1"/>
        <v>-2.6871305537678052</v>
      </c>
    </row>
    <row r="28" spans="1:21" x14ac:dyDescent="0.3">
      <c r="A28">
        <v>25</v>
      </c>
      <c r="B28" s="2">
        <v>44525</v>
      </c>
      <c r="C28">
        <v>80.2</v>
      </c>
      <c r="D28">
        <v>80.36</v>
      </c>
      <c r="E28">
        <v>78.599999999999994</v>
      </c>
      <c r="F28">
        <v>78.98</v>
      </c>
      <c r="G28" s="1">
        <v>545922</v>
      </c>
      <c r="H28" s="1">
        <v>43215694</v>
      </c>
      <c r="J28">
        <f t="shared" si="0"/>
        <v>-1.1831478481794649E-2</v>
      </c>
      <c r="K28">
        <f t="shared" si="1"/>
        <v>-0.63651030519346541</v>
      </c>
    </row>
    <row r="29" spans="1:21" x14ac:dyDescent="0.3">
      <c r="A29">
        <v>26</v>
      </c>
      <c r="B29" s="2">
        <v>44524</v>
      </c>
      <c r="C29">
        <v>81.400000000000006</v>
      </c>
      <c r="D29">
        <v>81.42</v>
      </c>
      <c r="E29">
        <v>78.8</v>
      </c>
      <c r="F29">
        <v>79.92</v>
      </c>
      <c r="G29" s="1">
        <v>731325</v>
      </c>
      <c r="H29" s="1">
        <v>58420769</v>
      </c>
      <c r="J29">
        <f t="shared" si="0"/>
        <v>-1.711988221346682E-2</v>
      </c>
      <c r="K29">
        <f t="shared" si="1"/>
        <v>-0.8882386882202945</v>
      </c>
    </row>
    <row r="30" spans="1:21" x14ac:dyDescent="0.3">
      <c r="A30">
        <v>27</v>
      </c>
      <c r="B30" s="2">
        <v>44523</v>
      </c>
      <c r="C30">
        <v>81.2</v>
      </c>
      <c r="D30">
        <v>82.06</v>
      </c>
      <c r="E30">
        <v>80.38</v>
      </c>
      <c r="F30">
        <v>81.3</v>
      </c>
      <c r="G30" s="1">
        <v>604677</v>
      </c>
      <c r="H30" s="1">
        <v>49100100</v>
      </c>
      <c r="J30">
        <f t="shared" si="0"/>
        <v>-6.864454510492066E-3</v>
      </c>
      <c r="K30">
        <f t="shared" si="1"/>
        <v>-0.40007962096577954</v>
      </c>
    </row>
    <row r="31" spans="1:21" x14ac:dyDescent="0.3">
      <c r="A31">
        <v>28</v>
      </c>
      <c r="B31" s="2">
        <v>44522</v>
      </c>
      <c r="C31">
        <v>82.1</v>
      </c>
      <c r="D31">
        <v>82.5</v>
      </c>
      <c r="E31">
        <v>81.36</v>
      </c>
      <c r="F31">
        <v>81.86</v>
      </c>
      <c r="G31" s="1">
        <v>581422</v>
      </c>
      <c r="H31" s="1">
        <v>47653674</v>
      </c>
      <c r="J31">
        <f t="shared" si="0"/>
        <v>-2.927545394125511E-3</v>
      </c>
      <c r="K31">
        <f t="shared" si="1"/>
        <v>-0.21268247500824586</v>
      </c>
    </row>
    <row r="32" spans="1:21" x14ac:dyDescent="0.3">
      <c r="A32">
        <v>29</v>
      </c>
      <c r="B32" s="2">
        <v>44519</v>
      </c>
      <c r="C32">
        <v>83.78</v>
      </c>
      <c r="D32">
        <v>84.12</v>
      </c>
      <c r="E32">
        <v>81.08</v>
      </c>
      <c r="F32">
        <v>82.1</v>
      </c>
      <c r="G32" s="1">
        <v>968008</v>
      </c>
      <c r="H32" s="1">
        <v>79473627</v>
      </c>
      <c r="J32">
        <f t="shared" si="0"/>
        <v>-2.2878782384931108E-2</v>
      </c>
      <c r="K32">
        <f t="shared" si="1"/>
        <v>-1.1623627342899112</v>
      </c>
    </row>
    <row r="33" spans="1:11" x14ac:dyDescent="0.3">
      <c r="A33">
        <v>30</v>
      </c>
      <c r="B33" s="2">
        <v>44518</v>
      </c>
      <c r="C33">
        <v>84.52</v>
      </c>
      <c r="D33">
        <v>85.2</v>
      </c>
      <c r="E33">
        <v>83.56</v>
      </c>
      <c r="F33">
        <v>84</v>
      </c>
      <c r="G33" s="1">
        <v>473715</v>
      </c>
      <c r="H33" s="1">
        <v>39960179</v>
      </c>
      <c r="J33">
        <f t="shared" si="0"/>
        <v>-6.4079962953302949E-3</v>
      </c>
      <c r="K33">
        <f t="shared" si="1"/>
        <v>-0.37835217838535967</v>
      </c>
    </row>
    <row r="34" spans="1:11" x14ac:dyDescent="0.3">
      <c r="A34">
        <v>31</v>
      </c>
      <c r="B34" s="2">
        <v>44517</v>
      </c>
      <c r="C34">
        <v>84.2</v>
      </c>
      <c r="D34">
        <v>84.72</v>
      </c>
      <c r="E34">
        <v>83.68</v>
      </c>
      <c r="F34">
        <v>84.54</v>
      </c>
      <c r="G34" s="1">
        <v>499583</v>
      </c>
      <c r="H34" s="1">
        <v>42123369</v>
      </c>
      <c r="J34">
        <f t="shared" si="0"/>
        <v>-4.7303690569858701E-4</v>
      </c>
      <c r="K34">
        <f t="shared" si="1"/>
        <v>-9.5847701366262875E-2</v>
      </c>
    </row>
    <row r="35" spans="1:11" x14ac:dyDescent="0.3">
      <c r="A35">
        <v>32</v>
      </c>
      <c r="B35" s="2">
        <v>44516</v>
      </c>
      <c r="C35">
        <v>84.06</v>
      </c>
      <c r="D35">
        <v>85.32</v>
      </c>
      <c r="E35">
        <v>84.06</v>
      </c>
      <c r="F35">
        <v>84.58</v>
      </c>
      <c r="G35" s="1">
        <v>469733</v>
      </c>
      <c r="H35" s="1">
        <v>39725076</v>
      </c>
      <c r="J35">
        <f t="shared" si="0"/>
        <v>3.7905754934719044E-3</v>
      </c>
      <c r="K35">
        <f t="shared" si="1"/>
        <v>0.10710054342611484</v>
      </c>
    </row>
    <row r="36" spans="1:11" x14ac:dyDescent="0.3">
      <c r="A36">
        <v>33</v>
      </c>
      <c r="B36" s="2">
        <v>44515</v>
      </c>
      <c r="C36">
        <v>83.8</v>
      </c>
      <c r="D36">
        <v>84.88</v>
      </c>
      <c r="E36">
        <v>83.2</v>
      </c>
      <c r="F36">
        <v>84.26</v>
      </c>
      <c r="G36" s="1">
        <v>371829</v>
      </c>
      <c r="H36" s="1">
        <v>31306941</v>
      </c>
      <c r="J36">
        <f t="shared" si="0"/>
        <v>-4.7460845693925109E-4</v>
      </c>
      <c r="K36">
        <f t="shared" si="1"/>
        <v>-9.5922507313903907E-2</v>
      </c>
    </row>
    <row r="37" spans="1:11" x14ac:dyDescent="0.3">
      <c r="A37">
        <v>34</v>
      </c>
      <c r="B37" s="2">
        <v>44512</v>
      </c>
      <c r="C37">
        <v>84.24</v>
      </c>
      <c r="D37">
        <v>84.86</v>
      </c>
      <c r="E37">
        <v>83.54</v>
      </c>
      <c r="F37">
        <v>84.3</v>
      </c>
      <c r="G37" s="1">
        <v>655798</v>
      </c>
      <c r="H37" s="1">
        <v>55294027</v>
      </c>
      <c r="J37">
        <f t="shared" si="0"/>
        <v>1.6621160184099664E-3</v>
      </c>
      <c r="K37">
        <f t="shared" si="1"/>
        <v>5.7857253484754484E-3</v>
      </c>
    </row>
    <row r="38" spans="1:11" x14ac:dyDescent="0.3">
      <c r="A38">
        <v>35</v>
      </c>
      <c r="B38" s="2">
        <v>44511</v>
      </c>
      <c r="C38">
        <v>85.72</v>
      </c>
      <c r="D38">
        <v>86.42</v>
      </c>
      <c r="E38">
        <v>83.98</v>
      </c>
      <c r="F38">
        <v>84.16</v>
      </c>
      <c r="G38" s="1">
        <v>664481</v>
      </c>
      <c r="H38" s="1">
        <v>56162510</v>
      </c>
      <c r="J38">
        <f t="shared" si="0"/>
        <v>-1.9998313807014799E-2</v>
      </c>
      <c r="K38">
        <f t="shared" si="1"/>
        <v>-1.0252522309567644</v>
      </c>
    </row>
    <row r="39" spans="1:11" x14ac:dyDescent="0.3">
      <c r="A39">
        <v>36</v>
      </c>
      <c r="B39" s="2">
        <v>44510</v>
      </c>
      <c r="C39">
        <v>86.02</v>
      </c>
      <c r="D39">
        <v>86.46</v>
      </c>
      <c r="E39">
        <v>85.1</v>
      </c>
      <c r="F39">
        <v>85.86</v>
      </c>
      <c r="G39" s="1">
        <v>365785</v>
      </c>
      <c r="H39" s="1">
        <v>31377446</v>
      </c>
      <c r="J39">
        <f t="shared" si="0"/>
        <v>4.659832330360586E-4</v>
      </c>
      <c r="K39">
        <f t="shared" si="1"/>
        <v>-5.1150277881433844E-2</v>
      </c>
    </row>
    <row r="40" spans="1:11" x14ac:dyDescent="0.3">
      <c r="A40">
        <v>37</v>
      </c>
      <c r="B40" s="2">
        <v>44509</v>
      </c>
      <c r="C40">
        <v>87.28</v>
      </c>
      <c r="D40">
        <v>87.74</v>
      </c>
      <c r="E40">
        <v>85.48</v>
      </c>
      <c r="F40">
        <v>85.82</v>
      </c>
      <c r="G40" s="1">
        <v>702386</v>
      </c>
      <c r="H40" s="1">
        <v>60783723</v>
      </c>
      <c r="J40">
        <f t="shared" si="0"/>
        <v>-1.7098383282177925E-2</v>
      </c>
      <c r="K40">
        <f t="shared" si="1"/>
        <v>-0.88721533760548676</v>
      </c>
    </row>
    <row r="41" spans="1:11" x14ac:dyDescent="0.3">
      <c r="A41">
        <v>38</v>
      </c>
      <c r="B41" s="2">
        <v>44508</v>
      </c>
      <c r="C41">
        <v>88.48</v>
      </c>
      <c r="D41">
        <v>88.48</v>
      </c>
      <c r="E41">
        <v>87.14</v>
      </c>
      <c r="F41">
        <v>87.3</v>
      </c>
      <c r="G41" s="1">
        <v>416660</v>
      </c>
      <c r="H41" s="1">
        <v>36445855</v>
      </c>
      <c r="J41">
        <f t="shared" si="0"/>
        <v>-1.6810936560332758E-2</v>
      </c>
      <c r="K41">
        <f t="shared" si="1"/>
        <v>-0.87353285378468981</v>
      </c>
    </row>
    <row r="42" spans="1:11" x14ac:dyDescent="0.3">
      <c r="A42">
        <v>39</v>
      </c>
      <c r="B42" s="2">
        <v>44505</v>
      </c>
      <c r="C42">
        <v>87.16</v>
      </c>
      <c r="D42">
        <v>89.32</v>
      </c>
      <c r="E42">
        <v>86.52</v>
      </c>
      <c r="F42">
        <v>88.78</v>
      </c>
      <c r="G42" s="1">
        <v>482804</v>
      </c>
      <c r="H42" s="1">
        <v>42594202</v>
      </c>
      <c r="J42">
        <f t="shared" si="0"/>
        <v>1.6352851348474338E-2</v>
      </c>
      <c r="K42">
        <f t="shared" si="1"/>
        <v>0.70506574210750217</v>
      </c>
    </row>
    <row r="43" spans="1:11" x14ac:dyDescent="0.3">
      <c r="A43">
        <v>40</v>
      </c>
      <c r="B43" s="2">
        <v>44504</v>
      </c>
      <c r="C43">
        <v>88.38</v>
      </c>
      <c r="D43">
        <v>88.48</v>
      </c>
      <c r="E43">
        <v>86.7</v>
      </c>
      <c r="F43">
        <v>87.34</v>
      </c>
      <c r="G43" s="1">
        <v>557630</v>
      </c>
      <c r="H43" s="1">
        <v>48814159</v>
      </c>
      <c r="J43">
        <f t="shared" si="0"/>
        <v>-1.8302453061538194E-3</v>
      </c>
      <c r="K43">
        <f t="shared" si="1"/>
        <v>-0.16045091500347078</v>
      </c>
    </row>
    <row r="44" spans="1:11" x14ac:dyDescent="0.3">
      <c r="A44">
        <v>41</v>
      </c>
      <c r="B44" s="2">
        <v>44503</v>
      </c>
      <c r="C44">
        <v>89.5</v>
      </c>
      <c r="D44">
        <v>89.74</v>
      </c>
      <c r="E44">
        <v>87.06</v>
      </c>
      <c r="F44">
        <v>87.5</v>
      </c>
      <c r="G44" s="1">
        <v>631659</v>
      </c>
      <c r="H44" s="1">
        <v>55640412</v>
      </c>
      <c r="J44">
        <f t="shared" si="0"/>
        <v>-2.7059148114005907E-2</v>
      </c>
      <c r="K44">
        <f t="shared" si="1"/>
        <v>-1.3613484318338527</v>
      </c>
    </row>
    <row r="45" spans="1:11" x14ac:dyDescent="0.3">
      <c r="A45">
        <v>42</v>
      </c>
      <c r="B45" s="2">
        <v>44502</v>
      </c>
      <c r="C45">
        <v>90.12</v>
      </c>
      <c r="D45">
        <v>90.52</v>
      </c>
      <c r="E45">
        <v>89.32</v>
      </c>
      <c r="F45">
        <v>89.9</v>
      </c>
      <c r="G45" s="1">
        <v>446535</v>
      </c>
      <c r="H45" s="1">
        <v>40093790</v>
      </c>
      <c r="J45">
        <f t="shared" si="0"/>
        <v>-4.2180104717603351E-3</v>
      </c>
      <c r="K45">
        <f t="shared" si="1"/>
        <v>-0.2741087018676106</v>
      </c>
    </row>
    <row r="46" spans="1:11" x14ac:dyDescent="0.3">
      <c r="A46">
        <v>43</v>
      </c>
      <c r="B46" s="2">
        <v>44501</v>
      </c>
      <c r="C46">
        <v>90.5</v>
      </c>
      <c r="D46">
        <v>91.64</v>
      </c>
      <c r="E46">
        <v>90.18</v>
      </c>
      <c r="F46">
        <v>90.28</v>
      </c>
      <c r="G46" s="1">
        <v>324322</v>
      </c>
      <c r="H46" s="1">
        <v>29392066</v>
      </c>
      <c r="J46">
        <f t="shared" si="0"/>
        <v>5.1082842897430206E-3</v>
      </c>
      <c r="K46">
        <f t="shared" si="1"/>
        <v>0.16982357317495622</v>
      </c>
    </row>
    <row r="47" spans="1:11" x14ac:dyDescent="0.3">
      <c r="A47">
        <v>44</v>
      </c>
      <c r="B47" s="2">
        <v>44498</v>
      </c>
      <c r="C47">
        <v>90.14</v>
      </c>
      <c r="D47">
        <v>90.96</v>
      </c>
      <c r="E47">
        <v>89.16</v>
      </c>
      <c r="F47">
        <v>89.82</v>
      </c>
      <c r="G47" s="1">
        <v>427655</v>
      </c>
      <c r="H47" s="1">
        <v>38391682</v>
      </c>
      <c r="J47">
        <f t="shared" si="0"/>
        <v>-1.1732287313249276E-2</v>
      </c>
      <c r="K47">
        <f t="shared" si="1"/>
        <v>-0.63178879871714855</v>
      </c>
    </row>
    <row r="48" spans="1:11" x14ac:dyDescent="0.3">
      <c r="A48">
        <v>45</v>
      </c>
      <c r="B48" s="2">
        <v>44497</v>
      </c>
      <c r="C48">
        <v>92.2</v>
      </c>
      <c r="D48">
        <v>92.68</v>
      </c>
      <c r="E48">
        <v>90.34</v>
      </c>
      <c r="F48">
        <v>90.88</v>
      </c>
      <c r="G48" s="1">
        <v>617080</v>
      </c>
      <c r="H48" s="1">
        <v>56221355</v>
      </c>
      <c r="J48">
        <f t="shared" si="0"/>
        <v>-2.7565500101120795E-2</v>
      </c>
      <c r="K48">
        <f t="shared" si="1"/>
        <v>-1.3854508214066226</v>
      </c>
    </row>
    <row r="49" spans="1:11" x14ac:dyDescent="0.3">
      <c r="A49">
        <v>46</v>
      </c>
      <c r="B49" s="2">
        <v>44496</v>
      </c>
      <c r="C49">
        <v>93.54</v>
      </c>
      <c r="D49">
        <v>94.04</v>
      </c>
      <c r="E49">
        <v>92.28</v>
      </c>
      <c r="F49">
        <v>93.42</v>
      </c>
      <c r="G49" s="1">
        <v>339102</v>
      </c>
      <c r="H49" s="1">
        <v>31639579</v>
      </c>
      <c r="J49">
        <f t="shared" si="0"/>
        <v>-4.0594009382170296E-3</v>
      </c>
      <c r="K49">
        <f t="shared" si="1"/>
        <v>-0.26655887711191417</v>
      </c>
    </row>
    <row r="50" spans="1:11" x14ac:dyDescent="0.3">
      <c r="A50">
        <v>47</v>
      </c>
      <c r="B50" s="2">
        <v>44495</v>
      </c>
      <c r="C50">
        <v>93</v>
      </c>
      <c r="D50">
        <v>94.4</v>
      </c>
      <c r="E50">
        <v>92.42</v>
      </c>
      <c r="F50">
        <v>93.8</v>
      </c>
      <c r="G50" s="1">
        <v>624782</v>
      </c>
      <c r="H50" s="1">
        <v>58455021</v>
      </c>
      <c r="J50">
        <f t="shared" si="0"/>
        <v>1.3091720409054543E-2</v>
      </c>
      <c r="K50">
        <f t="shared" si="1"/>
        <v>0.54983568406514127</v>
      </c>
    </row>
    <row r="51" spans="1:11" x14ac:dyDescent="0.3">
      <c r="A51">
        <v>48</v>
      </c>
      <c r="B51" s="2">
        <v>44494</v>
      </c>
      <c r="C51">
        <v>88.46</v>
      </c>
      <c r="D51">
        <v>92.76</v>
      </c>
      <c r="E51">
        <v>88.3</v>
      </c>
      <c r="F51">
        <v>92.58</v>
      </c>
      <c r="G51" s="1">
        <v>860093</v>
      </c>
      <c r="H51" s="1">
        <v>78717081</v>
      </c>
      <c r="J51">
        <f t="shared" si="0"/>
        <v>4.6201165959526558E-2</v>
      </c>
      <c r="K51">
        <f t="shared" si="1"/>
        <v>2.1258475799458294</v>
      </c>
    </row>
    <row r="52" spans="1:11" x14ac:dyDescent="0.3">
      <c r="A52">
        <v>49</v>
      </c>
      <c r="B52" s="2">
        <v>44491</v>
      </c>
      <c r="C52">
        <v>87.68</v>
      </c>
      <c r="D52">
        <v>89.48</v>
      </c>
      <c r="E52">
        <v>87.42</v>
      </c>
      <c r="F52">
        <v>88.4</v>
      </c>
      <c r="G52" s="1">
        <v>445423</v>
      </c>
      <c r="H52" s="1">
        <v>39501740</v>
      </c>
      <c r="J52">
        <f t="shared" si="0"/>
        <v>1.412645956717865E-2</v>
      </c>
      <c r="K52">
        <f t="shared" si="1"/>
        <v>0.59908933948655962</v>
      </c>
    </row>
    <row r="53" spans="1:11" x14ac:dyDescent="0.3">
      <c r="A53">
        <v>50</v>
      </c>
      <c r="B53" s="2">
        <v>44490</v>
      </c>
      <c r="C53">
        <v>84.48</v>
      </c>
      <c r="D53">
        <v>88.44</v>
      </c>
      <c r="E53">
        <v>84.04</v>
      </c>
      <c r="F53">
        <v>87.16</v>
      </c>
      <c r="G53" s="1">
        <v>801800</v>
      </c>
      <c r="H53" s="1">
        <v>69278977</v>
      </c>
      <c r="J53">
        <f t="shared" si="0"/>
        <v>1.8527625862214174E-2</v>
      </c>
      <c r="K53">
        <f t="shared" si="1"/>
        <v>0.80858515922632068</v>
      </c>
    </row>
    <row r="54" spans="1:11" x14ac:dyDescent="0.3">
      <c r="A54">
        <v>51</v>
      </c>
      <c r="B54" s="2">
        <v>44489</v>
      </c>
      <c r="C54">
        <v>86.04</v>
      </c>
      <c r="D54">
        <v>86.76</v>
      </c>
      <c r="E54">
        <v>83.96</v>
      </c>
      <c r="F54">
        <v>85.56</v>
      </c>
      <c r="G54" s="1">
        <v>516775</v>
      </c>
      <c r="H54" s="1">
        <v>44040860</v>
      </c>
      <c r="J54">
        <f t="shared" si="0"/>
        <v>-9.769791595805136E-3</v>
      </c>
      <c r="K54">
        <f t="shared" si="1"/>
        <v>-0.53837386696928735</v>
      </c>
    </row>
    <row r="55" spans="1:11" x14ac:dyDescent="0.3">
      <c r="A55">
        <v>52</v>
      </c>
      <c r="B55" s="2">
        <v>44488</v>
      </c>
      <c r="C55">
        <v>87.5</v>
      </c>
      <c r="D55">
        <v>88.2</v>
      </c>
      <c r="E55">
        <v>86.36</v>
      </c>
      <c r="F55">
        <v>86.4</v>
      </c>
      <c r="G55" s="1">
        <v>335909</v>
      </c>
      <c r="H55" s="1">
        <v>29233953</v>
      </c>
      <c r="J55">
        <f t="shared" si="0"/>
        <v>-9.2166551049239522E-3</v>
      </c>
      <c r="K55">
        <f t="shared" si="1"/>
        <v>-0.51204453178469322</v>
      </c>
    </row>
    <row r="56" spans="1:11" x14ac:dyDescent="0.3">
      <c r="A56">
        <v>53</v>
      </c>
      <c r="B56" s="2">
        <v>44487</v>
      </c>
      <c r="C56">
        <v>90.02</v>
      </c>
      <c r="D56">
        <v>90.16</v>
      </c>
      <c r="E56">
        <v>86.62</v>
      </c>
      <c r="F56">
        <v>87.2</v>
      </c>
      <c r="G56" s="1">
        <v>491785</v>
      </c>
      <c r="H56" s="1">
        <v>43195601</v>
      </c>
      <c r="J56">
        <f t="shared" si="0"/>
        <v>-3.4268456834814789E-2</v>
      </c>
      <c r="K56">
        <f t="shared" si="1"/>
        <v>-1.7045120250674219</v>
      </c>
    </row>
    <row r="57" spans="1:11" x14ac:dyDescent="0.3">
      <c r="A57">
        <v>54</v>
      </c>
      <c r="B57" s="2">
        <v>44484</v>
      </c>
      <c r="C57">
        <v>88.38</v>
      </c>
      <c r="D57">
        <v>90.28</v>
      </c>
      <c r="E57">
        <v>88.08</v>
      </c>
      <c r="F57">
        <v>90.24</v>
      </c>
      <c r="G57" s="1">
        <v>595891</v>
      </c>
      <c r="H57" s="1">
        <v>53539312</v>
      </c>
      <c r="J57">
        <f t="shared" si="0"/>
        <v>2.4000254807615001E-2</v>
      </c>
      <c r="K57">
        <f t="shared" si="1"/>
        <v>1.0690826751555698</v>
      </c>
    </row>
    <row r="58" spans="1:11" x14ac:dyDescent="0.3">
      <c r="A58">
        <v>55</v>
      </c>
      <c r="B58" s="2">
        <v>44483</v>
      </c>
      <c r="C58">
        <v>88.2</v>
      </c>
      <c r="D58">
        <v>88.5</v>
      </c>
      <c r="E58">
        <v>87.54</v>
      </c>
      <c r="F58">
        <v>88.1</v>
      </c>
      <c r="G58" s="1">
        <v>306158</v>
      </c>
      <c r="H58" s="1">
        <v>26941476</v>
      </c>
      <c r="J58">
        <f t="shared" si="0"/>
        <v>7.2909869573593309E-3</v>
      </c>
      <c r="K58">
        <f t="shared" si="1"/>
        <v>0.27372037096608615</v>
      </c>
    </row>
    <row r="59" spans="1:11" x14ac:dyDescent="0.3">
      <c r="A59">
        <v>56</v>
      </c>
      <c r="B59" s="2">
        <v>44482</v>
      </c>
      <c r="C59">
        <v>84.88</v>
      </c>
      <c r="D59">
        <v>88.62</v>
      </c>
      <c r="E59">
        <v>84.68</v>
      </c>
      <c r="F59">
        <v>87.46</v>
      </c>
      <c r="G59" s="1">
        <v>957637</v>
      </c>
      <c r="H59" s="1">
        <v>83627955</v>
      </c>
      <c r="J59">
        <f t="shared" si="0"/>
        <v>3.1357812584676008E-2</v>
      </c>
      <c r="K59">
        <f t="shared" si="1"/>
        <v>1.4193029337099239</v>
      </c>
    </row>
    <row r="60" spans="1:11" x14ac:dyDescent="0.3">
      <c r="A60">
        <v>57</v>
      </c>
      <c r="B60" s="2">
        <v>44481</v>
      </c>
      <c r="C60">
        <v>83.56</v>
      </c>
      <c r="D60">
        <v>84.84</v>
      </c>
      <c r="E60">
        <v>82.8</v>
      </c>
      <c r="F60">
        <v>84.76</v>
      </c>
      <c r="G60" s="1">
        <v>455022</v>
      </c>
      <c r="H60" s="1">
        <v>38316356</v>
      </c>
      <c r="J60">
        <f t="shared" si="0"/>
        <v>3.5456838943008898E-3</v>
      </c>
      <c r="K60">
        <f t="shared" si="1"/>
        <v>9.5443686384929449E-2</v>
      </c>
    </row>
    <row r="61" spans="1:11" x14ac:dyDescent="0.3">
      <c r="A61">
        <v>58</v>
      </c>
      <c r="B61" s="2">
        <v>44480</v>
      </c>
      <c r="C61">
        <v>83</v>
      </c>
      <c r="D61">
        <v>84.6</v>
      </c>
      <c r="E61">
        <v>82.7</v>
      </c>
      <c r="F61">
        <v>84.46</v>
      </c>
      <c r="G61" s="1">
        <v>337759</v>
      </c>
      <c r="H61" s="1">
        <v>28347280</v>
      </c>
      <c r="J61">
        <f t="shared" si="0"/>
        <v>4.5093229371017951E-3</v>
      </c>
      <c r="K61">
        <f t="shared" si="1"/>
        <v>0.14131297140434151</v>
      </c>
    </row>
    <row r="62" spans="1:11" x14ac:dyDescent="0.3">
      <c r="A62">
        <v>59</v>
      </c>
      <c r="B62" s="2">
        <v>44477</v>
      </c>
      <c r="C62">
        <v>84.82</v>
      </c>
      <c r="D62">
        <v>85.16</v>
      </c>
      <c r="E62">
        <v>83.98</v>
      </c>
      <c r="F62">
        <v>84.08</v>
      </c>
      <c r="G62" s="1">
        <v>401129</v>
      </c>
      <c r="H62" s="1">
        <v>33824007</v>
      </c>
      <c r="J62">
        <f t="shared" si="0"/>
        <v>-7.3468750893130562E-3</v>
      </c>
      <c r="K62">
        <f t="shared" si="1"/>
        <v>-0.42304287385023287</v>
      </c>
    </row>
    <row r="63" spans="1:11" x14ac:dyDescent="0.3">
      <c r="A63">
        <v>60</v>
      </c>
      <c r="B63" s="2">
        <v>44476</v>
      </c>
      <c r="C63">
        <v>82.8</v>
      </c>
      <c r="D63">
        <v>84.8</v>
      </c>
      <c r="E63">
        <v>82.4</v>
      </c>
      <c r="F63">
        <v>84.7</v>
      </c>
      <c r="G63" s="1">
        <v>507328</v>
      </c>
      <c r="H63" s="1">
        <v>42628744</v>
      </c>
      <c r="J63">
        <f t="shared" si="0"/>
        <v>3.5327475202614277E-2</v>
      </c>
      <c r="K63">
        <f t="shared" si="1"/>
        <v>1.6082591486053555</v>
      </c>
    </row>
    <row r="64" spans="1:11" x14ac:dyDescent="0.3">
      <c r="A64">
        <v>61</v>
      </c>
      <c r="B64" s="2">
        <v>44475</v>
      </c>
      <c r="C64">
        <v>83.9</v>
      </c>
      <c r="D64">
        <v>83.9</v>
      </c>
      <c r="E64">
        <v>81.08</v>
      </c>
      <c r="F64">
        <v>81.760000000000005</v>
      </c>
      <c r="G64" s="1">
        <v>725634</v>
      </c>
      <c r="H64" s="1">
        <v>59432209</v>
      </c>
      <c r="J64">
        <f t="shared" si="0"/>
        <v>-3.627153946909667E-2</v>
      </c>
      <c r="K64">
        <f t="shared" si="1"/>
        <v>-1.7998588968610894</v>
      </c>
    </row>
    <row r="65" spans="1:11" x14ac:dyDescent="0.3">
      <c r="A65">
        <v>62</v>
      </c>
      <c r="B65" s="2">
        <v>44474</v>
      </c>
      <c r="C65">
        <v>84.02</v>
      </c>
      <c r="D65">
        <v>85.18</v>
      </c>
      <c r="E65">
        <v>83.68</v>
      </c>
      <c r="F65">
        <v>84.78</v>
      </c>
      <c r="G65" s="1">
        <v>383883</v>
      </c>
      <c r="H65" s="1">
        <v>32477923</v>
      </c>
      <c r="J65">
        <f t="shared" si="0"/>
        <v>8.5288363475205017E-3</v>
      </c>
      <c r="K65">
        <f t="shared" si="1"/>
        <v>0.33264208746625412</v>
      </c>
    </row>
    <row r="66" spans="1:11" x14ac:dyDescent="0.3">
      <c r="A66">
        <v>63</v>
      </c>
      <c r="B66" s="2">
        <v>44473</v>
      </c>
      <c r="C66">
        <v>85.24</v>
      </c>
      <c r="D66">
        <v>85.44</v>
      </c>
      <c r="E66">
        <v>84.02</v>
      </c>
      <c r="F66">
        <v>84.06</v>
      </c>
      <c r="G66" s="1">
        <v>383237</v>
      </c>
      <c r="H66" s="1">
        <v>32389061</v>
      </c>
      <c r="J66">
        <f t="shared" si="0"/>
        <v>-1.88551426102542E-2</v>
      </c>
      <c r="K66">
        <f t="shared" si="1"/>
        <v>-0.97083720300419929</v>
      </c>
    </row>
    <row r="67" spans="1:11" x14ac:dyDescent="0.3">
      <c r="A67">
        <v>64</v>
      </c>
      <c r="B67" s="2">
        <v>44470</v>
      </c>
      <c r="C67">
        <v>84</v>
      </c>
      <c r="D67">
        <v>86.02</v>
      </c>
      <c r="E67">
        <v>83.34</v>
      </c>
      <c r="F67">
        <v>85.66</v>
      </c>
      <c r="G67" s="1">
        <v>417628</v>
      </c>
      <c r="H67" s="1">
        <v>35526002</v>
      </c>
      <c r="J67">
        <f t="shared" si="0"/>
        <v>-3.2634061596241229E-3</v>
      </c>
      <c r="K67">
        <f t="shared" si="1"/>
        <v>-0.22866947065208743</v>
      </c>
    </row>
    <row r="68" spans="1:11" x14ac:dyDescent="0.3">
      <c r="A68">
        <v>65</v>
      </c>
      <c r="B68" s="2">
        <v>44469</v>
      </c>
      <c r="C68">
        <v>86.84</v>
      </c>
      <c r="D68">
        <v>86.84</v>
      </c>
      <c r="E68">
        <v>84.82</v>
      </c>
      <c r="F68">
        <v>85.94</v>
      </c>
      <c r="G68" s="1">
        <v>310367</v>
      </c>
      <c r="H68" s="1">
        <v>26617649</v>
      </c>
      <c r="J68">
        <f t="shared" si="0"/>
        <v>-2.092294149313331E-3</v>
      </c>
      <c r="K68">
        <f t="shared" si="1"/>
        <v>-0.1729244580439786</v>
      </c>
    </row>
    <row r="69" spans="1:11" x14ac:dyDescent="0.3">
      <c r="A69">
        <v>66</v>
      </c>
      <c r="B69" s="2">
        <v>44468</v>
      </c>
      <c r="C69">
        <v>84.48</v>
      </c>
      <c r="D69">
        <v>86.58</v>
      </c>
      <c r="E69">
        <v>84.48</v>
      </c>
      <c r="F69">
        <v>86.12</v>
      </c>
      <c r="G69" s="1">
        <v>432243</v>
      </c>
      <c r="H69" s="1">
        <v>37167918</v>
      </c>
      <c r="J69">
        <f t="shared" ref="J69:J132" si="2">LN(F69/F70)</f>
        <v>2.1834415945291865E-2</v>
      </c>
      <c r="K69">
        <f t="shared" ref="K69:K132" si="3">(J69-$M$6)/$M$7</f>
        <v>0.9659885956615899</v>
      </c>
    </row>
    <row r="70" spans="1:11" x14ac:dyDescent="0.3">
      <c r="A70">
        <v>67</v>
      </c>
      <c r="B70" s="2">
        <v>44467</v>
      </c>
      <c r="C70">
        <v>85.4</v>
      </c>
      <c r="D70">
        <v>86.86</v>
      </c>
      <c r="E70">
        <v>84.26</v>
      </c>
      <c r="F70">
        <v>84.26</v>
      </c>
      <c r="G70" s="1">
        <v>458691</v>
      </c>
      <c r="H70" s="1">
        <v>39164988</v>
      </c>
      <c r="J70">
        <f t="shared" si="2"/>
        <v>-1.3907118661014113E-2</v>
      </c>
      <c r="K70">
        <f t="shared" si="3"/>
        <v>-0.73531092113948393</v>
      </c>
    </row>
    <row r="71" spans="1:11" x14ac:dyDescent="0.3">
      <c r="A71">
        <v>68</v>
      </c>
      <c r="B71" s="2">
        <v>44466</v>
      </c>
      <c r="C71">
        <v>85.54</v>
      </c>
      <c r="D71">
        <v>86.3</v>
      </c>
      <c r="E71">
        <v>85.02</v>
      </c>
      <c r="F71">
        <v>85.44</v>
      </c>
      <c r="G71" s="1">
        <v>374060</v>
      </c>
      <c r="H71" s="1">
        <v>32002223</v>
      </c>
      <c r="J71">
        <f t="shared" si="2"/>
        <v>1.3432510204074958E-2</v>
      </c>
      <c r="K71">
        <f t="shared" si="3"/>
        <v>0.5660573018547892</v>
      </c>
    </row>
    <row r="72" spans="1:11" x14ac:dyDescent="0.3">
      <c r="A72">
        <v>69</v>
      </c>
      <c r="B72" s="2">
        <v>44463</v>
      </c>
      <c r="C72">
        <v>84</v>
      </c>
      <c r="D72">
        <v>84.9</v>
      </c>
      <c r="E72">
        <v>82.74</v>
      </c>
      <c r="F72">
        <v>84.3</v>
      </c>
      <c r="G72" s="1">
        <v>310867</v>
      </c>
      <c r="H72" s="1">
        <v>26123838</v>
      </c>
      <c r="J72">
        <f t="shared" si="2"/>
        <v>-7.1149060276404924E-4</v>
      </c>
      <c r="K72">
        <f t="shared" si="3"/>
        <v>-0.10719811382240081</v>
      </c>
    </row>
    <row r="73" spans="1:11" x14ac:dyDescent="0.3">
      <c r="A73">
        <v>70</v>
      </c>
      <c r="B73" s="2">
        <v>44462</v>
      </c>
      <c r="C73">
        <v>84.8</v>
      </c>
      <c r="D73">
        <v>85.52</v>
      </c>
      <c r="E73">
        <v>83.72</v>
      </c>
      <c r="F73">
        <v>84.36</v>
      </c>
      <c r="G73" s="1">
        <v>321967</v>
      </c>
      <c r="H73" s="1">
        <v>27238364</v>
      </c>
      <c r="J73">
        <f t="shared" si="2"/>
        <v>5.2293915225321442E-3</v>
      </c>
      <c r="K73">
        <f t="shared" si="3"/>
        <v>0.17558828582355354</v>
      </c>
    </row>
    <row r="74" spans="1:11" x14ac:dyDescent="0.3">
      <c r="A74">
        <v>71</v>
      </c>
      <c r="B74" s="2">
        <v>44461</v>
      </c>
      <c r="C74">
        <v>82.92</v>
      </c>
      <c r="D74">
        <v>84.16</v>
      </c>
      <c r="E74">
        <v>82.16</v>
      </c>
      <c r="F74">
        <v>83.92</v>
      </c>
      <c r="G74" s="1">
        <v>346513</v>
      </c>
      <c r="H74" s="1">
        <v>28964085</v>
      </c>
      <c r="J74">
        <f t="shared" si="2"/>
        <v>2.5342251586789301E-2</v>
      </c>
      <c r="K74">
        <f t="shared" si="3"/>
        <v>1.132961814568767</v>
      </c>
    </row>
    <row r="75" spans="1:11" x14ac:dyDescent="0.3">
      <c r="A75">
        <v>72</v>
      </c>
      <c r="B75" s="2">
        <v>44460</v>
      </c>
      <c r="C75">
        <v>80.8</v>
      </c>
      <c r="D75">
        <v>82.9</v>
      </c>
      <c r="E75">
        <v>80.62</v>
      </c>
      <c r="F75">
        <v>81.819999999999993</v>
      </c>
      <c r="G75" s="1">
        <v>579964</v>
      </c>
      <c r="H75" s="1">
        <v>47558196</v>
      </c>
      <c r="J75">
        <f t="shared" si="2"/>
        <v>2.324535921807502E-2</v>
      </c>
      <c r="K75">
        <f t="shared" si="3"/>
        <v>1.0331495929343872</v>
      </c>
    </row>
    <row r="76" spans="1:11" x14ac:dyDescent="0.3">
      <c r="A76">
        <v>73</v>
      </c>
      <c r="B76" s="2">
        <v>44459</v>
      </c>
      <c r="C76">
        <v>82</v>
      </c>
      <c r="D76">
        <v>82.22</v>
      </c>
      <c r="E76">
        <v>78.459999999999994</v>
      </c>
      <c r="F76">
        <v>79.94</v>
      </c>
      <c r="G76" s="1">
        <v>1208591</v>
      </c>
      <c r="H76" s="1">
        <v>96476121</v>
      </c>
      <c r="J76">
        <f t="shared" si="2"/>
        <v>-4.2371956081523755E-2</v>
      </c>
      <c r="K76">
        <f t="shared" si="3"/>
        <v>-2.0902391491174184</v>
      </c>
    </row>
    <row r="77" spans="1:11" x14ac:dyDescent="0.3">
      <c r="A77">
        <v>74</v>
      </c>
      <c r="B77" s="2">
        <v>44456</v>
      </c>
      <c r="C77">
        <v>85.22</v>
      </c>
      <c r="D77">
        <v>86.02</v>
      </c>
      <c r="E77">
        <v>83.24</v>
      </c>
      <c r="F77">
        <v>83.4</v>
      </c>
      <c r="G77" s="1">
        <v>2260038</v>
      </c>
      <c r="H77" s="1">
        <v>188873312</v>
      </c>
      <c r="J77">
        <f t="shared" si="2"/>
        <v>-1.947342466899141E-2</v>
      </c>
      <c r="K77">
        <f t="shared" si="3"/>
        <v>-1.000267471719936</v>
      </c>
    </row>
    <row r="78" spans="1:11" x14ac:dyDescent="0.3">
      <c r="A78">
        <v>75</v>
      </c>
      <c r="B78" s="2">
        <v>44455</v>
      </c>
      <c r="C78">
        <v>86.44</v>
      </c>
      <c r="D78">
        <v>86.8</v>
      </c>
      <c r="E78">
        <v>84.74</v>
      </c>
      <c r="F78">
        <v>85.04</v>
      </c>
      <c r="G78" s="1">
        <v>434898</v>
      </c>
      <c r="H78" s="1">
        <v>37124776</v>
      </c>
      <c r="J78">
        <f t="shared" si="2"/>
        <v>-1.5634433498862461E-2</v>
      </c>
      <c r="K78">
        <f t="shared" si="3"/>
        <v>-0.817531226768897</v>
      </c>
    </row>
    <row r="79" spans="1:11" x14ac:dyDescent="0.3">
      <c r="A79">
        <v>76</v>
      </c>
      <c r="B79" s="2">
        <v>44454</v>
      </c>
      <c r="C79">
        <v>86.6</v>
      </c>
      <c r="D79">
        <v>87.58</v>
      </c>
      <c r="E79">
        <v>86.18</v>
      </c>
      <c r="F79">
        <v>86.38</v>
      </c>
      <c r="G79" s="1">
        <v>331926</v>
      </c>
      <c r="H79" s="1">
        <v>28782866</v>
      </c>
      <c r="J79">
        <f t="shared" si="2"/>
        <v>-6.0018647387913666E-3</v>
      </c>
      <c r="K79">
        <f t="shared" si="3"/>
        <v>-0.3590202882326789</v>
      </c>
    </row>
    <row r="80" spans="1:11" x14ac:dyDescent="0.3">
      <c r="A80">
        <v>77</v>
      </c>
      <c r="B80" s="2">
        <v>44453</v>
      </c>
      <c r="C80">
        <v>86.56</v>
      </c>
      <c r="D80">
        <v>87.84</v>
      </c>
      <c r="E80">
        <v>86.56</v>
      </c>
      <c r="F80">
        <v>86.9</v>
      </c>
      <c r="G80" s="1">
        <v>295813</v>
      </c>
      <c r="H80" s="1">
        <v>25774326</v>
      </c>
      <c r="J80">
        <f t="shared" si="2"/>
        <v>2.0734945800103995E-3</v>
      </c>
      <c r="K80">
        <f t="shared" si="3"/>
        <v>2.5367373304622694E-2</v>
      </c>
    </row>
    <row r="81" spans="1:11" x14ac:dyDescent="0.3">
      <c r="A81">
        <v>78</v>
      </c>
      <c r="B81" s="2">
        <v>44452</v>
      </c>
      <c r="C81">
        <v>86.2</v>
      </c>
      <c r="D81">
        <v>87.32</v>
      </c>
      <c r="E81">
        <v>86.1</v>
      </c>
      <c r="F81">
        <v>86.72</v>
      </c>
      <c r="G81" s="1">
        <v>318826</v>
      </c>
      <c r="H81" s="1">
        <v>27666357</v>
      </c>
      <c r="J81">
        <f t="shared" si="2"/>
        <v>6.7106580653715098E-3</v>
      </c>
      <c r="K81">
        <f t="shared" si="3"/>
        <v>0.24609667560997267</v>
      </c>
    </row>
    <row r="82" spans="1:11" x14ac:dyDescent="0.3">
      <c r="A82">
        <v>79</v>
      </c>
      <c r="B82" s="2">
        <v>44449</v>
      </c>
      <c r="C82">
        <v>86.42</v>
      </c>
      <c r="D82">
        <v>87.34</v>
      </c>
      <c r="E82">
        <v>85.98</v>
      </c>
      <c r="F82">
        <v>86.14</v>
      </c>
      <c r="G82" s="1">
        <v>342624</v>
      </c>
      <c r="H82" s="1">
        <v>29625655</v>
      </c>
      <c r="J82">
        <f t="shared" si="2"/>
        <v>2.3220712980225088E-4</v>
      </c>
      <c r="K82">
        <f t="shared" si="3"/>
        <v>-6.2278036547989357E-2</v>
      </c>
    </row>
    <row r="83" spans="1:11" x14ac:dyDescent="0.3">
      <c r="A83">
        <v>80</v>
      </c>
      <c r="B83" s="2">
        <v>44448</v>
      </c>
      <c r="C83">
        <v>84</v>
      </c>
      <c r="D83">
        <v>86.46</v>
      </c>
      <c r="E83">
        <v>83.42</v>
      </c>
      <c r="F83">
        <v>86.12</v>
      </c>
      <c r="G83" s="1">
        <v>343915</v>
      </c>
      <c r="H83" s="1">
        <v>29438440</v>
      </c>
      <c r="J83">
        <f t="shared" si="2"/>
        <v>1.6862226229497866E-2</v>
      </c>
      <c r="K83">
        <f t="shared" si="3"/>
        <v>0.72931202163918851</v>
      </c>
    </row>
    <row r="84" spans="1:11" x14ac:dyDescent="0.3">
      <c r="A84">
        <v>81</v>
      </c>
      <c r="B84" s="2">
        <v>44447</v>
      </c>
      <c r="C84">
        <v>86.8</v>
      </c>
      <c r="D84">
        <v>86.8</v>
      </c>
      <c r="E84">
        <v>84.46</v>
      </c>
      <c r="F84">
        <v>84.68</v>
      </c>
      <c r="G84" s="1">
        <v>478526</v>
      </c>
      <c r="H84" s="1">
        <v>40785527</v>
      </c>
      <c r="J84">
        <f t="shared" si="2"/>
        <v>-2.8636574422631518E-2</v>
      </c>
      <c r="K84">
        <f t="shared" si="3"/>
        <v>-1.4364340331158012</v>
      </c>
    </row>
    <row r="85" spans="1:11" x14ac:dyDescent="0.3">
      <c r="A85">
        <v>82</v>
      </c>
      <c r="B85" s="2">
        <v>44446</v>
      </c>
      <c r="C85">
        <v>87.12</v>
      </c>
      <c r="D85">
        <v>87.8</v>
      </c>
      <c r="E85">
        <v>86.94</v>
      </c>
      <c r="F85">
        <v>87.14</v>
      </c>
      <c r="G85" s="1">
        <v>288335</v>
      </c>
      <c r="H85" s="1">
        <v>25183542</v>
      </c>
      <c r="J85">
        <f t="shared" si="2"/>
        <v>1.1482375816634018E-3</v>
      </c>
      <c r="K85">
        <f t="shared" si="3"/>
        <v>-1.8674923746797963E-2</v>
      </c>
    </row>
    <row r="86" spans="1:11" x14ac:dyDescent="0.3">
      <c r="A86">
        <v>83</v>
      </c>
      <c r="B86" s="2">
        <v>44445</v>
      </c>
      <c r="C86">
        <v>88.08</v>
      </c>
      <c r="D86">
        <v>88.78</v>
      </c>
      <c r="E86">
        <v>86.36</v>
      </c>
      <c r="F86">
        <v>87.04</v>
      </c>
      <c r="G86" s="1">
        <v>402018</v>
      </c>
      <c r="H86" s="1">
        <v>35200655</v>
      </c>
      <c r="J86">
        <f t="shared" si="2"/>
        <v>-6.4132148347131575E-3</v>
      </c>
      <c r="K86">
        <f t="shared" si="3"/>
        <v>-0.3786005812205559</v>
      </c>
    </row>
    <row r="87" spans="1:11" x14ac:dyDescent="0.3">
      <c r="A87">
        <v>84</v>
      </c>
      <c r="B87" s="2">
        <v>44442</v>
      </c>
      <c r="C87">
        <v>87.5</v>
      </c>
      <c r="D87">
        <v>88.74</v>
      </c>
      <c r="E87">
        <v>87.2</v>
      </c>
      <c r="F87">
        <v>87.6</v>
      </c>
      <c r="G87" s="1">
        <v>439368</v>
      </c>
      <c r="H87" s="1">
        <v>38666752</v>
      </c>
      <c r="J87">
        <f t="shared" si="2"/>
        <v>5.0354878659265309E-3</v>
      </c>
      <c r="K87">
        <f t="shared" si="3"/>
        <v>0.16635845837146401</v>
      </c>
    </row>
    <row r="88" spans="1:11" x14ac:dyDescent="0.3">
      <c r="A88">
        <v>85</v>
      </c>
      <c r="B88" s="2">
        <v>44441</v>
      </c>
      <c r="C88">
        <v>86.26</v>
      </c>
      <c r="D88">
        <v>87.5</v>
      </c>
      <c r="E88">
        <v>85.8</v>
      </c>
      <c r="F88">
        <v>87.16</v>
      </c>
      <c r="G88" s="1">
        <v>442393</v>
      </c>
      <c r="H88" s="1">
        <v>38491594</v>
      </c>
      <c r="J88">
        <f t="shared" si="2"/>
        <v>1.8995243359629415E-2</v>
      </c>
      <c r="K88">
        <f t="shared" si="3"/>
        <v>0.83084378441304985</v>
      </c>
    </row>
    <row r="89" spans="1:11" x14ac:dyDescent="0.3">
      <c r="A89">
        <v>86</v>
      </c>
      <c r="B89" s="2">
        <v>44440</v>
      </c>
      <c r="C89">
        <v>86.4</v>
      </c>
      <c r="D89">
        <v>86.5</v>
      </c>
      <c r="E89">
        <v>85</v>
      </c>
      <c r="F89">
        <v>85.52</v>
      </c>
      <c r="G89" s="1">
        <v>279415</v>
      </c>
      <c r="H89" s="1">
        <v>23939132</v>
      </c>
      <c r="J89">
        <f t="shared" si="2"/>
        <v>-2.802430605702233E-3</v>
      </c>
      <c r="K89">
        <f t="shared" si="3"/>
        <v>-0.20672700243456302</v>
      </c>
    </row>
    <row r="90" spans="1:11" x14ac:dyDescent="0.3">
      <c r="A90">
        <v>87</v>
      </c>
      <c r="B90" s="2">
        <v>44439</v>
      </c>
      <c r="C90">
        <v>87.2</v>
      </c>
      <c r="D90">
        <v>87.52</v>
      </c>
      <c r="E90">
        <v>85.18</v>
      </c>
      <c r="F90">
        <v>85.76</v>
      </c>
      <c r="G90" s="1">
        <v>560408</v>
      </c>
      <c r="H90" s="1">
        <v>48279623</v>
      </c>
      <c r="J90">
        <f t="shared" si="2"/>
        <v>-1.3205334948854475E-2</v>
      </c>
      <c r="K90">
        <f t="shared" si="3"/>
        <v>-0.70190596795134064</v>
      </c>
    </row>
    <row r="91" spans="1:11" x14ac:dyDescent="0.3">
      <c r="A91">
        <v>88</v>
      </c>
      <c r="B91" s="2">
        <v>44438</v>
      </c>
      <c r="C91">
        <v>86.28</v>
      </c>
      <c r="D91">
        <v>87.84</v>
      </c>
      <c r="E91">
        <v>86.28</v>
      </c>
      <c r="F91">
        <v>86.9</v>
      </c>
      <c r="G91" s="1">
        <v>325058</v>
      </c>
      <c r="H91" s="1">
        <v>28331183</v>
      </c>
      <c r="J91">
        <f t="shared" si="2"/>
        <v>1.1108653924497312E-2</v>
      </c>
      <c r="K91">
        <f t="shared" si="3"/>
        <v>0.4554415823813715</v>
      </c>
    </row>
    <row r="92" spans="1:11" x14ac:dyDescent="0.3">
      <c r="A92">
        <v>89</v>
      </c>
      <c r="B92" s="2">
        <v>44435</v>
      </c>
      <c r="C92">
        <v>85.5</v>
      </c>
      <c r="D92">
        <v>86.14</v>
      </c>
      <c r="E92">
        <v>84.76</v>
      </c>
      <c r="F92">
        <v>85.94</v>
      </c>
      <c r="G92" s="1">
        <v>260080</v>
      </c>
      <c r="H92" s="1">
        <v>22259948</v>
      </c>
      <c r="J92">
        <f t="shared" si="2"/>
        <v>5.133002404134503E-3</v>
      </c>
      <c r="K92">
        <f t="shared" si="3"/>
        <v>0.17100015712787478</v>
      </c>
    </row>
    <row r="93" spans="1:11" x14ac:dyDescent="0.3">
      <c r="A93">
        <v>90</v>
      </c>
      <c r="B93" s="2">
        <v>44434</v>
      </c>
      <c r="C93">
        <v>85.3</v>
      </c>
      <c r="D93">
        <v>86.04</v>
      </c>
      <c r="E93">
        <v>84.66</v>
      </c>
      <c r="F93">
        <v>85.5</v>
      </c>
      <c r="G93" s="1">
        <v>245214</v>
      </c>
      <c r="H93" s="1">
        <v>20936437</v>
      </c>
      <c r="J93">
        <f t="shared" si="2"/>
        <v>-5.1330024041344726E-3</v>
      </c>
      <c r="K93">
        <f t="shared" si="3"/>
        <v>-0.31766238106946421</v>
      </c>
    </row>
    <row r="94" spans="1:11" x14ac:dyDescent="0.3">
      <c r="A94">
        <v>91</v>
      </c>
      <c r="B94" s="2">
        <v>44433</v>
      </c>
      <c r="C94">
        <v>85.56</v>
      </c>
      <c r="D94">
        <v>87.08</v>
      </c>
      <c r="E94">
        <v>85.26</v>
      </c>
      <c r="F94">
        <v>85.94</v>
      </c>
      <c r="G94" s="1">
        <v>320632</v>
      </c>
      <c r="H94" s="1">
        <v>27611010</v>
      </c>
      <c r="J94">
        <f t="shared" si="2"/>
        <v>6.7717713533509988E-3</v>
      </c>
      <c r="K94">
        <f t="shared" si="3"/>
        <v>0.24900567234038407</v>
      </c>
    </row>
    <row r="95" spans="1:11" x14ac:dyDescent="0.3">
      <c r="A95">
        <v>92</v>
      </c>
      <c r="B95" s="2">
        <v>44432</v>
      </c>
      <c r="C95">
        <v>83.58</v>
      </c>
      <c r="D95">
        <v>86.04</v>
      </c>
      <c r="E95">
        <v>83.5</v>
      </c>
      <c r="F95">
        <v>85.36</v>
      </c>
      <c r="G95" s="1">
        <v>415744</v>
      </c>
      <c r="H95" s="1">
        <v>35408254</v>
      </c>
      <c r="J95">
        <f t="shared" si="2"/>
        <v>2.7555187575919342E-2</v>
      </c>
      <c r="K95">
        <f t="shared" si="3"/>
        <v>1.2382977205529044</v>
      </c>
    </row>
    <row r="96" spans="1:11" x14ac:dyDescent="0.3">
      <c r="A96">
        <v>93</v>
      </c>
      <c r="B96" s="2">
        <v>44431</v>
      </c>
      <c r="C96">
        <v>82.96</v>
      </c>
      <c r="D96">
        <v>83.66</v>
      </c>
      <c r="E96">
        <v>82.42</v>
      </c>
      <c r="F96">
        <v>83.04</v>
      </c>
      <c r="G96" s="1">
        <v>379537</v>
      </c>
      <c r="H96" s="1">
        <v>31502196</v>
      </c>
      <c r="J96">
        <f t="shared" si="2"/>
        <v>1.3579258126380854E-2</v>
      </c>
      <c r="K96">
        <f t="shared" si="3"/>
        <v>0.57304251309601362</v>
      </c>
    </row>
    <row r="97" spans="1:11" x14ac:dyDescent="0.3">
      <c r="A97">
        <v>94</v>
      </c>
      <c r="B97" s="2">
        <v>44428</v>
      </c>
      <c r="C97">
        <v>82</v>
      </c>
      <c r="D97">
        <v>82.02</v>
      </c>
      <c r="E97">
        <v>80.88</v>
      </c>
      <c r="F97">
        <v>81.92</v>
      </c>
      <c r="G97" s="1">
        <v>461757</v>
      </c>
      <c r="H97" s="1">
        <v>37664249</v>
      </c>
      <c r="J97">
        <f t="shared" si="2"/>
        <v>-7.2975269118533744E-3</v>
      </c>
      <c r="K97">
        <f t="shared" si="3"/>
        <v>-0.42069389719346789</v>
      </c>
    </row>
    <row r="98" spans="1:11" x14ac:dyDescent="0.3">
      <c r="A98">
        <v>95</v>
      </c>
      <c r="B98" s="2">
        <v>44427</v>
      </c>
      <c r="C98">
        <v>83</v>
      </c>
      <c r="D98">
        <v>83.54</v>
      </c>
      <c r="E98">
        <v>81.94</v>
      </c>
      <c r="F98">
        <v>82.52</v>
      </c>
      <c r="G98" s="1">
        <v>541184</v>
      </c>
      <c r="H98" s="1">
        <v>44710976</v>
      </c>
      <c r="J98">
        <f t="shared" si="2"/>
        <v>-2.7490675843393566E-2</v>
      </c>
      <c r="K98">
        <f t="shared" si="3"/>
        <v>-1.3818891815688672</v>
      </c>
    </row>
    <row r="99" spans="1:11" x14ac:dyDescent="0.3">
      <c r="A99">
        <v>96</v>
      </c>
      <c r="B99" s="2">
        <v>44426</v>
      </c>
      <c r="C99">
        <v>86.52</v>
      </c>
      <c r="D99">
        <v>86.58</v>
      </c>
      <c r="E99">
        <v>83.62</v>
      </c>
      <c r="F99">
        <v>84.82</v>
      </c>
      <c r="G99" s="1">
        <v>663845</v>
      </c>
      <c r="H99" s="1">
        <v>56188244</v>
      </c>
      <c r="J99">
        <f t="shared" si="2"/>
        <v>-1.8687766457342585E-2</v>
      </c>
      <c r="K99">
        <f t="shared" si="3"/>
        <v>-0.96287008656084683</v>
      </c>
    </row>
    <row r="100" spans="1:11" x14ac:dyDescent="0.3">
      <c r="A100">
        <v>97</v>
      </c>
      <c r="B100" s="2">
        <v>44425</v>
      </c>
      <c r="C100">
        <v>88.1</v>
      </c>
      <c r="D100">
        <v>88.44</v>
      </c>
      <c r="E100">
        <v>86.36</v>
      </c>
      <c r="F100">
        <v>86.42</v>
      </c>
      <c r="G100" s="1">
        <v>499295</v>
      </c>
      <c r="H100" s="1">
        <v>43376482</v>
      </c>
      <c r="J100">
        <f t="shared" si="2"/>
        <v>-2.761786852243962E-2</v>
      </c>
      <c r="K100">
        <f t="shared" si="3"/>
        <v>-1.3879435618797649</v>
      </c>
    </row>
    <row r="101" spans="1:11" x14ac:dyDescent="0.3">
      <c r="A101">
        <v>98</v>
      </c>
      <c r="B101" s="2">
        <v>44424</v>
      </c>
      <c r="C101">
        <v>90</v>
      </c>
      <c r="D101">
        <v>90.42</v>
      </c>
      <c r="E101">
        <v>88.5</v>
      </c>
      <c r="F101">
        <v>88.84</v>
      </c>
      <c r="G101" s="1">
        <v>328104</v>
      </c>
      <c r="H101" s="1">
        <v>29246943</v>
      </c>
      <c r="J101">
        <f t="shared" si="2"/>
        <v>-1.9175615428646136E-2</v>
      </c>
      <c r="K101">
        <f t="shared" si="3"/>
        <v>-0.9860917313025418</v>
      </c>
    </row>
    <row r="102" spans="1:11" x14ac:dyDescent="0.3">
      <c r="A102">
        <v>99</v>
      </c>
      <c r="B102" s="2">
        <v>44421</v>
      </c>
      <c r="C102">
        <v>91</v>
      </c>
      <c r="D102">
        <v>92.04</v>
      </c>
      <c r="E102">
        <v>90.3</v>
      </c>
      <c r="F102">
        <v>90.56</v>
      </c>
      <c r="G102" s="1">
        <v>293112</v>
      </c>
      <c r="H102" s="1">
        <v>26673334</v>
      </c>
      <c r="J102">
        <f t="shared" si="2"/>
        <v>-7.4807829613144179E-3</v>
      </c>
      <c r="K102">
        <f t="shared" si="3"/>
        <v>-0.42941689780978554</v>
      </c>
    </row>
    <row r="103" spans="1:11" x14ac:dyDescent="0.3">
      <c r="A103">
        <v>100</v>
      </c>
      <c r="B103" s="2">
        <v>44420</v>
      </c>
      <c r="C103">
        <v>89.26</v>
      </c>
      <c r="D103">
        <v>91.24</v>
      </c>
      <c r="E103">
        <v>88.64</v>
      </c>
      <c r="F103">
        <v>91.24</v>
      </c>
      <c r="G103" s="1">
        <v>338614</v>
      </c>
      <c r="H103" s="1">
        <v>30583922</v>
      </c>
      <c r="J103">
        <f t="shared" si="2"/>
        <v>1.6131164062401171E-2</v>
      </c>
      <c r="K103">
        <f t="shared" si="3"/>
        <v>0.69451341197306316</v>
      </c>
    </row>
    <row r="104" spans="1:11" x14ac:dyDescent="0.3">
      <c r="A104">
        <v>101</v>
      </c>
      <c r="B104" s="2">
        <v>44419</v>
      </c>
      <c r="C104">
        <v>89.66</v>
      </c>
      <c r="D104">
        <v>90.08</v>
      </c>
      <c r="E104">
        <v>88.82</v>
      </c>
      <c r="F104">
        <v>89.78</v>
      </c>
      <c r="G104" s="1">
        <v>210567</v>
      </c>
      <c r="H104" s="1">
        <v>18845460</v>
      </c>
      <c r="J104">
        <f t="shared" si="2"/>
        <v>2.2301525746320182E-3</v>
      </c>
      <c r="K104">
        <f t="shared" si="3"/>
        <v>3.2824304672806365E-2</v>
      </c>
    </row>
    <row r="105" spans="1:11" x14ac:dyDescent="0.3">
      <c r="A105">
        <v>102</v>
      </c>
      <c r="B105" s="2">
        <v>44418</v>
      </c>
      <c r="C105">
        <v>90</v>
      </c>
      <c r="D105">
        <v>90.92</v>
      </c>
      <c r="E105">
        <v>88.64</v>
      </c>
      <c r="F105">
        <v>89.58</v>
      </c>
      <c r="G105" s="1">
        <v>325484</v>
      </c>
      <c r="H105" s="1">
        <v>29145195</v>
      </c>
      <c r="J105">
        <f t="shared" si="2"/>
        <v>-4.2330463119608338E-3</v>
      </c>
      <c r="K105">
        <f t="shared" si="3"/>
        <v>-0.27482440890004711</v>
      </c>
    </row>
    <row r="106" spans="1:11" x14ac:dyDescent="0.3">
      <c r="A106">
        <v>103</v>
      </c>
      <c r="B106" s="2">
        <v>44417</v>
      </c>
      <c r="C106">
        <v>90.98</v>
      </c>
      <c r="D106">
        <v>91.16</v>
      </c>
      <c r="E106">
        <v>89.48</v>
      </c>
      <c r="F106">
        <v>89.96</v>
      </c>
      <c r="G106" s="1">
        <v>293111</v>
      </c>
      <c r="H106" s="1">
        <v>26416296</v>
      </c>
      <c r="J106">
        <f t="shared" si="2"/>
        <v>-1.1714135497381001E-2</v>
      </c>
      <c r="K106">
        <f t="shared" si="3"/>
        <v>-0.63092477102762934</v>
      </c>
    </row>
    <row r="107" spans="1:11" x14ac:dyDescent="0.3">
      <c r="A107">
        <v>104</v>
      </c>
      <c r="B107" s="2">
        <v>44414</v>
      </c>
      <c r="C107">
        <v>90.06</v>
      </c>
      <c r="D107">
        <v>91.96</v>
      </c>
      <c r="E107">
        <v>89.88</v>
      </c>
      <c r="F107">
        <v>91.02</v>
      </c>
      <c r="G107" s="1">
        <v>369012</v>
      </c>
      <c r="H107" s="1">
        <v>33604966</v>
      </c>
      <c r="J107">
        <f t="shared" si="2"/>
        <v>9.9371470244519998E-3</v>
      </c>
      <c r="K107">
        <f t="shared" si="3"/>
        <v>0.39967777299461488</v>
      </c>
    </row>
    <row r="108" spans="1:11" x14ac:dyDescent="0.3">
      <c r="A108">
        <v>105</v>
      </c>
      <c r="B108" s="2">
        <v>44413</v>
      </c>
      <c r="C108">
        <v>89.9</v>
      </c>
      <c r="D108">
        <v>90.38</v>
      </c>
      <c r="E108">
        <v>88.88</v>
      </c>
      <c r="F108">
        <v>90.12</v>
      </c>
      <c r="G108" s="1">
        <v>302961</v>
      </c>
      <c r="H108" s="1">
        <v>27197146</v>
      </c>
      <c r="J108">
        <f t="shared" si="2"/>
        <v>-1.1090164162060659E-3</v>
      </c>
      <c r="K108">
        <f t="shared" si="3"/>
        <v>-0.12612037000905971</v>
      </c>
    </row>
    <row r="109" spans="1:11" x14ac:dyDescent="0.3">
      <c r="A109">
        <v>106</v>
      </c>
      <c r="B109" s="2">
        <v>44412</v>
      </c>
      <c r="C109">
        <v>90.3</v>
      </c>
      <c r="D109">
        <v>91.74</v>
      </c>
      <c r="E109">
        <v>90.04</v>
      </c>
      <c r="F109">
        <v>90.22</v>
      </c>
      <c r="G109" s="1">
        <v>316025</v>
      </c>
      <c r="H109" s="1">
        <v>28602681</v>
      </c>
      <c r="J109">
        <f t="shared" si="2"/>
        <v>8.8711471774767883E-4</v>
      </c>
      <c r="K109">
        <f t="shared" si="3"/>
        <v>-3.1104390111321441E-2</v>
      </c>
    </row>
    <row r="110" spans="1:11" x14ac:dyDescent="0.3">
      <c r="A110">
        <v>107</v>
      </c>
      <c r="B110" s="2">
        <v>44411</v>
      </c>
      <c r="C110">
        <v>91</v>
      </c>
      <c r="D110">
        <v>91.66</v>
      </c>
      <c r="E110">
        <v>89.96</v>
      </c>
      <c r="F110">
        <v>90.14</v>
      </c>
      <c r="G110" s="1">
        <v>357458</v>
      </c>
      <c r="H110" s="1">
        <v>32336005</v>
      </c>
      <c r="J110">
        <f t="shared" si="2"/>
        <v>-1.0813301876424493E-2</v>
      </c>
      <c r="K110">
        <f t="shared" si="3"/>
        <v>-0.58804502842751527</v>
      </c>
    </row>
    <row r="111" spans="1:11" x14ac:dyDescent="0.3">
      <c r="A111">
        <v>108</v>
      </c>
      <c r="B111" s="2">
        <v>44410</v>
      </c>
      <c r="C111">
        <v>92.2</v>
      </c>
      <c r="D111">
        <v>93.18</v>
      </c>
      <c r="E111">
        <v>91.08</v>
      </c>
      <c r="F111">
        <v>91.12</v>
      </c>
      <c r="G111" s="1">
        <v>395197</v>
      </c>
      <c r="H111" s="1">
        <v>36310449</v>
      </c>
      <c r="J111">
        <f t="shared" si="2"/>
        <v>-1.7543864148934732E-3</v>
      </c>
      <c r="K111">
        <f t="shared" si="3"/>
        <v>-0.15684002653805157</v>
      </c>
    </row>
    <row r="112" spans="1:11" x14ac:dyDescent="0.3">
      <c r="A112">
        <v>109</v>
      </c>
      <c r="B112" s="2">
        <v>44407</v>
      </c>
      <c r="C112">
        <v>91.16</v>
      </c>
      <c r="D112">
        <v>92.14</v>
      </c>
      <c r="E112">
        <v>90.42</v>
      </c>
      <c r="F112">
        <v>91.28</v>
      </c>
      <c r="G112" s="1">
        <v>343881</v>
      </c>
      <c r="H112" s="1">
        <v>31363922</v>
      </c>
      <c r="J112">
        <f t="shared" si="2"/>
        <v>-1.1112435954986189E-2</v>
      </c>
      <c r="K112">
        <f t="shared" si="3"/>
        <v>-0.60228383123555018</v>
      </c>
    </row>
    <row r="113" spans="1:11" x14ac:dyDescent="0.3">
      <c r="A113">
        <v>110</v>
      </c>
      <c r="B113" s="2">
        <v>44406</v>
      </c>
      <c r="C113">
        <v>90.98</v>
      </c>
      <c r="D113">
        <v>92.48</v>
      </c>
      <c r="E113">
        <v>89.36</v>
      </c>
      <c r="F113">
        <v>92.3</v>
      </c>
      <c r="G113" s="1">
        <v>453217</v>
      </c>
      <c r="H113" s="1">
        <v>41545085</v>
      </c>
      <c r="J113">
        <f t="shared" si="2"/>
        <v>2.2571353759057822E-2</v>
      </c>
      <c r="K113">
        <f t="shared" si="3"/>
        <v>1.0010668865151466</v>
      </c>
    </row>
    <row r="114" spans="1:11" x14ac:dyDescent="0.3">
      <c r="A114">
        <v>111</v>
      </c>
      <c r="B114" s="2">
        <v>44405</v>
      </c>
      <c r="C114">
        <v>89.58</v>
      </c>
      <c r="D114">
        <v>91</v>
      </c>
      <c r="E114">
        <v>89.5</v>
      </c>
      <c r="F114">
        <v>90.24</v>
      </c>
      <c r="G114" s="1">
        <v>320013</v>
      </c>
      <c r="H114" s="1">
        <v>28886021</v>
      </c>
      <c r="J114">
        <f t="shared" si="2"/>
        <v>1.1591748163784931E-2</v>
      </c>
      <c r="K114">
        <f t="shared" si="3"/>
        <v>0.47843690155058261</v>
      </c>
    </row>
    <row r="115" spans="1:11" x14ac:dyDescent="0.3">
      <c r="A115">
        <v>112</v>
      </c>
      <c r="B115" s="2">
        <v>44404</v>
      </c>
      <c r="C115">
        <v>90.14</v>
      </c>
      <c r="D115">
        <v>90.56</v>
      </c>
      <c r="E115">
        <v>88.34</v>
      </c>
      <c r="F115">
        <v>89.2</v>
      </c>
      <c r="G115" s="1">
        <v>442148</v>
      </c>
      <c r="H115" s="1">
        <v>39445322</v>
      </c>
      <c r="J115">
        <f t="shared" si="2"/>
        <v>-1.7117234649854051E-2</v>
      </c>
      <c r="K115">
        <f t="shared" si="3"/>
        <v>-0.88811266400939481</v>
      </c>
    </row>
    <row r="116" spans="1:11" x14ac:dyDescent="0.3">
      <c r="A116">
        <v>113</v>
      </c>
      <c r="B116" s="2">
        <v>44403</v>
      </c>
      <c r="C116">
        <v>90.4</v>
      </c>
      <c r="D116">
        <v>90.74</v>
      </c>
      <c r="E116">
        <v>87.16</v>
      </c>
      <c r="F116">
        <v>90.74</v>
      </c>
      <c r="G116" s="1">
        <v>899175</v>
      </c>
      <c r="H116" s="1">
        <v>80075346</v>
      </c>
      <c r="J116">
        <f t="shared" si="2"/>
        <v>-1.9210370282561721E-2</v>
      </c>
      <c r="K116">
        <f t="shared" si="3"/>
        <v>-0.98774606475029036</v>
      </c>
    </row>
    <row r="117" spans="1:11" x14ac:dyDescent="0.3">
      <c r="A117">
        <v>114</v>
      </c>
      <c r="B117" s="2">
        <v>44400</v>
      </c>
      <c r="C117">
        <v>91.94</v>
      </c>
      <c r="D117">
        <v>93.66</v>
      </c>
      <c r="E117">
        <v>91.76</v>
      </c>
      <c r="F117">
        <v>92.5</v>
      </c>
      <c r="G117" s="1">
        <v>361439</v>
      </c>
      <c r="H117" s="1">
        <v>33506235</v>
      </c>
      <c r="J117">
        <f t="shared" si="2"/>
        <v>9.9957372894300539E-3</v>
      </c>
      <c r="K117">
        <f t="shared" si="3"/>
        <v>0.40246667365583111</v>
      </c>
    </row>
    <row r="118" spans="1:11" x14ac:dyDescent="0.3">
      <c r="A118">
        <v>115</v>
      </c>
      <c r="B118" s="2">
        <v>44399</v>
      </c>
      <c r="C118">
        <v>92.14</v>
      </c>
      <c r="D118">
        <v>93.56</v>
      </c>
      <c r="E118">
        <v>91.58</v>
      </c>
      <c r="F118">
        <v>91.58</v>
      </c>
      <c r="G118" s="1">
        <v>326659</v>
      </c>
      <c r="H118" s="1">
        <v>30159486</v>
      </c>
      <c r="J118">
        <f t="shared" si="2"/>
        <v>1.7486343253510976E-3</v>
      </c>
      <c r="K118">
        <f t="shared" si="3"/>
        <v>9.9040027368062708E-3</v>
      </c>
    </row>
    <row r="119" spans="1:11" x14ac:dyDescent="0.3">
      <c r="A119">
        <v>116</v>
      </c>
      <c r="B119" s="2">
        <v>44398</v>
      </c>
      <c r="C119">
        <v>89.56</v>
      </c>
      <c r="D119">
        <v>92.6</v>
      </c>
      <c r="E119">
        <v>88.24</v>
      </c>
      <c r="F119">
        <v>91.42</v>
      </c>
      <c r="G119" s="1">
        <v>438600</v>
      </c>
      <c r="H119" s="1">
        <v>39767592</v>
      </c>
      <c r="J119">
        <f t="shared" si="2"/>
        <v>2.570493842683487E-2</v>
      </c>
      <c r="K119">
        <f t="shared" si="3"/>
        <v>1.150225733214576</v>
      </c>
    </row>
    <row r="120" spans="1:11" x14ac:dyDescent="0.3">
      <c r="A120">
        <v>117</v>
      </c>
      <c r="B120" s="2">
        <v>44397</v>
      </c>
      <c r="C120">
        <v>89.36</v>
      </c>
      <c r="D120">
        <v>90.22</v>
      </c>
      <c r="E120">
        <v>88.2</v>
      </c>
      <c r="F120">
        <v>89.1</v>
      </c>
      <c r="G120" s="1">
        <v>487338</v>
      </c>
      <c r="H120" s="1">
        <v>43501942</v>
      </c>
      <c r="J120">
        <f t="shared" si="2"/>
        <v>8.3399559248472088E-3</v>
      </c>
      <c r="K120">
        <f t="shared" si="3"/>
        <v>0.3236513662964205</v>
      </c>
    </row>
    <row r="121" spans="1:11" x14ac:dyDescent="0.3">
      <c r="A121">
        <v>118</v>
      </c>
      <c r="B121" s="2">
        <v>44396</v>
      </c>
      <c r="C121">
        <v>90.54</v>
      </c>
      <c r="D121">
        <v>90.54</v>
      </c>
      <c r="E121">
        <v>86.96</v>
      </c>
      <c r="F121">
        <v>88.36</v>
      </c>
      <c r="G121" s="1">
        <v>468130</v>
      </c>
      <c r="H121" s="1">
        <v>41401423</v>
      </c>
      <c r="J121">
        <f t="shared" si="2"/>
        <v>-2.7019618476403134E-2</v>
      </c>
      <c r="K121">
        <f t="shared" si="3"/>
        <v>-1.359466818352683</v>
      </c>
    </row>
    <row r="122" spans="1:11" x14ac:dyDescent="0.3">
      <c r="A122">
        <v>119</v>
      </c>
      <c r="B122" s="2">
        <v>44393</v>
      </c>
      <c r="C122">
        <v>92.08</v>
      </c>
      <c r="D122">
        <v>92.82</v>
      </c>
      <c r="E122">
        <v>90.54</v>
      </c>
      <c r="F122">
        <v>90.78</v>
      </c>
      <c r="G122" s="1">
        <v>289444</v>
      </c>
      <c r="H122" s="1">
        <v>26443835</v>
      </c>
      <c r="J122">
        <f t="shared" si="2"/>
        <v>-1.1391141792756371E-2</v>
      </c>
      <c r="K122">
        <f t="shared" si="3"/>
        <v>-0.61555024837043149</v>
      </c>
    </row>
    <row r="123" spans="1:11" x14ac:dyDescent="0.3">
      <c r="A123">
        <v>120</v>
      </c>
      <c r="B123" s="2">
        <v>44392</v>
      </c>
      <c r="C123">
        <v>93.08</v>
      </c>
      <c r="D123">
        <v>93.08</v>
      </c>
      <c r="E123">
        <v>91.14</v>
      </c>
      <c r="F123">
        <v>91.82</v>
      </c>
      <c r="G123" s="1">
        <v>338944</v>
      </c>
      <c r="H123" s="1">
        <v>31141455</v>
      </c>
      <c r="J123">
        <f t="shared" si="2"/>
        <v>-1.66328491572246E-2</v>
      </c>
      <c r="K123">
        <f t="shared" si="3"/>
        <v>-0.86505588109189413</v>
      </c>
    </row>
    <row r="124" spans="1:11" x14ac:dyDescent="0.3">
      <c r="A124">
        <v>121</v>
      </c>
      <c r="B124" s="2">
        <v>44391</v>
      </c>
      <c r="C124">
        <v>93.1</v>
      </c>
      <c r="D124">
        <v>94.76</v>
      </c>
      <c r="E124">
        <v>92.92</v>
      </c>
      <c r="F124">
        <v>93.36</v>
      </c>
      <c r="G124" s="1">
        <v>241814</v>
      </c>
      <c r="H124" s="1">
        <v>22673182</v>
      </c>
      <c r="J124">
        <f t="shared" si="2"/>
        <v>-4.2835725649650679E-4</v>
      </c>
      <c r="K124">
        <f t="shared" si="3"/>
        <v>-9.3720946977129016E-2</v>
      </c>
    </row>
    <row r="125" spans="1:11" x14ac:dyDescent="0.3">
      <c r="A125">
        <v>122</v>
      </c>
      <c r="B125" s="2">
        <v>44390</v>
      </c>
      <c r="C125">
        <v>94.5</v>
      </c>
      <c r="D125">
        <v>94.9</v>
      </c>
      <c r="E125">
        <v>92.92</v>
      </c>
      <c r="F125">
        <v>93.4</v>
      </c>
      <c r="G125" s="1">
        <v>322830</v>
      </c>
      <c r="H125" s="1">
        <v>30296361</v>
      </c>
      <c r="J125">
        <f t="shared" si="2"/>
        <v>-1.1708489264900054E-2</v>
      </c>
      <c r="K125">
        <f t="shared" si="3"/>
        <v>-0.63065600997141302</v>
      </c>
    </row>
    <row r="126" spans="1:11" x14ac:dyDescent="0.3">
      <c r="A126">
        <v>123</v>
      </c>
      <c r="B126" s="2">
        <v>44389</v>
      </c>
      <c r="C126">
        <v>92.98</v>
      </c>
      <c r="D126">
        <v>95.32</v>
      </c>
      <c r="E126">
        <v>92.5</v>
      </c>
      <c r="F126">
        <v>94.5</v>
      </c>
      <c r="G126" s="1">
        <v>370762</v>
      </c>
      <c r="H126" s="1">
        <v>34899109</v>
      </c>
      <c r="J126">
        <f t="shared" si="2"/>
        <v>1.7076188679904111E-2</v>
      </c>
      <c r="K126">
        <f t="shared" si="3"/>
        <v>0.73949664906213897</v>
      </c>
    </row>
    <row r="127" spans="1:11" x14ac:dyDescent="0.3">
      <c r="A127">
        <v>124</v>
      </c>
      <c r="B127" s="2">
        <v>44386</v>
      </c>
      <c r="C127">
        <v>88.96</v>
      </c>
      <c r="D127">
        <v>92.9</v>
      </c>
      <c r="E127">
        <v>88.58</v>
      </c>
      <c r="F127">
        <v>92.9</v>
      </c>
      <c r="G127" s="1">
        <v>645337</v>
      </c>
      <c r="H127" s="1">
        <v>59024811</v>
      </c>
      <c r="J127">
        <f t="shared" si="2"/>
        <v>5.9199373165130742E-2</v>
      </c>
      <c r="K127">
        <f t="shared" si="3"/>
        <v>2.7445631410362874</v>
      </c>
    </row>
    <row r="128" spans="1:11" x14ac:dyDescent="0.3">
      <c r="A128">
        <v>125</v>
      </c>
      <c r="B128" s="2">
        <v>44385</v>
      </c>
      <c r="C128">
        <v>89.68</v>
      </c>
      <c r="D128">
        <v>89.68</v>
      </c>
      <c r="E128">
        <v>85.92</v>
      </c>
      <c r="F128">
        <v>87.56</v>
      </c>
      <c r="G128" s="1">
        <v>681629</v>
      </c>
      <c r="H128" s="1">
        <v>59555561</v>
      </c>
      <c r="J128">
        <f t="shared" si="2"/>
        <v>-2.9705154413915809E-2</v>
      </c>
      <c r="K128">
        <f t="shared" si="3"/>
        <v>-1.4872985145338573</v>
      </c>
    </row>
    <row r="129" spans="1:11" x14ac:dyDescent="0.3">
      <c r="A129">
        <v>126</v>
      </c>
      <c r="B129" s="2">
        <v>44384</v>
      </c>
      <c r="C129">
        <v>89.28</v>
      </c>
      <c r="D129">
        <v>91.12</v>
      </c>
      <c r="E129">
        <v>88.58</v>
      </c>
      <c r="F129">
        <v>90.2</v>
      </c>
      <c r="G129" s="1">
        <v>394861</v>
      </c>
      <c r="H129" s="1">
        <v>35515051</v>
      </c>
      <c r="J129">
        <f t="shared" si="2"/>
        <v>1.2719127175021647E-2</v>
      </c>
      <c r="K129">
        <f t="shared" si="3"/>
        <v>0.53210022038105886</v>
      </c>
    </row>
    <row r="130" spans="1:11" x14ac:dyDescent="0.3">
      <c r="A130">
        <v>127</v>
      </c>
      <c r="B130" s="2">
        <v>44383</v>
      </c>
      <c r="C130">
        <v>91.18</v>
      </c>
      <c r="D130">
        <v>91.3</v>
      </c>
      <c r="E130">
        <v>88.68</v>
      </c>
      <c r="F130">
        <v>89.06</v>
      </c>
      <c r="G130" s="1">
        <v>597356</v>
      </c>
      <c r="H130" s="1">
        <v>53539285</v>
      </c>
      <c r="J130">
        <f t="shared" si="2"/>
        <v>-2.7247227737931329E-2</v>
      </c>
      <c r="K130">
        <f t="shared" si="3"/>
        <v>-1.370301034927957</v>
      </c>
    </row>
    <row r="131" spans="1:11" x14ac:dyDescent="0.3">
      <c r="A131">
        <v>128</v>
      </c>
      <c r="B131" s="2">
        <v>44382</v>
      </c>
      <c r="C131">
        <v>91.46</v>
      </c>
      <c r="D131">
        <v>91.98</v>
      </c>
      <c r="E131">
        <v>90.58</v>
      </c>
      <c r="F131">
        <v>91.52</v>
      </c>
      <c r="G131" s="1">
        <v>182705</v>
      </c>
      <c r="H131" s="1">
        <v>16707588</v>
      </c>
      <c r="J131">
        <f t="shared" si="2"/>
        <v>8.7450814493257568E-4</v>
      </c>
      <c r="K131">
        <f t="shared" si="3"/>
        <v>-3.1704463848364291E-2</v>
      </c>
    </row>
    <row r="132" spans="1:11" x14ac:dyDescent="0.3">
      <c r="A132">
        <v>129</v>
      </c>
      <c r="B132" s="2">
        <v>44379</v>
      </c>
      <c r="C132">
        <v>91.6</v>
      </c>
      <c r="D132">
        <v>92.52</v>
      </c>
      <c r="E132">
        <v>91.16</v>
      </c>
      <c r="F132">
        <v>91.44</v>
      </c>
      <c r="G132" s="1">
        <v>280699</v>
      </c>
      <c r="H132" s="1">
        <v>25736406</v>
      </c>
      <c r="J132">
        <f t="shared" si="2"/>
        <v>4.375410264507073E-4</v>
      </c>
      <c r="K132">
        <f t="shared" si="3"/>
        <v>-5.2504128880094578E-2</v>
      </c>
    </row>
    <row r="133" spans="1:11" x14ac:dyDescent="0.3">
      <c r="A133">
        <v>130</v>
      </c>
      <c r="B133" s="2">
        <v>44378</v>
      </c>
      <c r="C133">
        <v>91.02</v>
      </c>
      <c r="D133">
        <v>92.1</v>
      </c>
      <c r="E133">
        <v>90.42</v>
      </c>
      <c r="F133">
        <v>91.4</v>
      </c>
      <c r="G133" s="1">
        <v>343140</v>
      </c>
      <c r="H133" s="1">
        <v>31329292</v>
      </c>
      <c r="J133">
        <f t="shared" ref="J133:J196" si="4">LN(F133/F134)</f>
        <v>1.1443786860301942E-2</v>
      </c>
      <c r="K133">
        <f t="shared" ref="K133:K196" si="5">(J133-$M$6)/$M$7</f>
        <v>0.4713939332814906</v>
      </c>
    </row>
    <row r="134" spans="1:11" x14ac:dyDescent="0.3">
      <c r="A134">
        <v>131</v>
      </c>
      <c r="B134" s="2">
        <v>44377</v>
      </c>
      <c r="C134">
        <v>92.22</v>
      </c>
      <c r="D134">
        <v>94.3</v>
      </c>
      <c r="E134">
        <v>89.3</v>
      </c>
      <c r="F134">
        <v>90.36</v>
      </c>
      <c r="G134" s="1">
        <v>990277</v>
      </c>
      <c r="H134" s="1">
        <v>89779464</v>
      </c>
      <c r="J134">
        <f t="shared" si="4"/>
        <v>-4.2891564629312866E-2</v>
      </c>
      <c r="K134">
        <f t="shared" si="5"/>
        <v>-2.1149725518942359</v>
      </c>
    </row>
    <row r="135" spans="1:11" x14ac:dyDescent="0.3">
      <c r="A135">
        <v>132</v>
      </c>
      <c r="B135" s="2">
        <v>44376</v>
      </c>
      <c r="C135">
        <v>94</v>
      </c>
      <c r="D135">
        <v>95.58</v>
      </c>
      <c r="E135">
        <v>93.98</v>
      </c>
      <c r="F135">
        <v>94.32</v>
      </c>
      <c r="G135" s="1">
        <v>284708</v>
      </c>
      <c r="H135" s="1">
        <v>26919829</v>
      </c>
      <c r="J135">
        <f t="shared" si="4"/>
        <v>3.3984739591115514E-3</v>
      </c>
      <c r="K135">
        <f t="shared" si="5"/>
        <v>8.8436483298530572E-2</v>
      </c>
    </row>
    <row r="136" spans="1:11" x14ac:dyDescent="0.3">
      <c r="A136">
        <v>133</v>
      </c>
      <c r="B136" s="2">
        <v>44375</v>
      </c>
      <c r="C136">
        <v>95.4</v>
      </c>
      <c r="D136">
        <v>95.44</v>
      </c>
      <c r="E136">
        <v>93.62</v>
      </c>
      <c r="F136">
        <v>94</v>
      </c>
      <c r="G136" s="1">
        <v>299810</v>
      </c>
      <c r="H136" s="1">
        <v>28237613</v>
      </c>
      <c r="J136">
        <f t="shared" si="4"/>
        <v>-1.3315213102710544E-2</v>
      </c>
      <c r="K136">
        <f t="shared" si="5"/>
        <v>-0.70713617566685782</v>
      </c>
    </row>
    <row r="137" spans="1:11" x14ac:dyDescent="0.3">
      <c r="A137">
        <v>134</v>
      </c>
      <c r="B137" s="2">
        <v>44372</v>
      </c>
      <c r="C137">
        <v>97</v>
      </c>
      <c r="D137">
        <v>97</v>
      </c>
      <c r="E137">
        <v>94.86</v>
      </c>
      <c r="F137">
        <v>95.26</v>
      </c>
      <c r="G137" s="1">
        <v>318170</v>
      </c>
      <c r="H137" s="1">
        <v>30342644</v>
      </c>
      <c r="J137">
        <f t="shared" si="4"/>
        <v>-1.4796560462567993E-2</v>
      </c>
      <c r="K137">
        <f t="shared" si="5"/>
        <v>-0.77764841234892157</v>
      </c>
    </row>
    <row r="138" spans="1:11" x14ac:dyDescent="0.3">
      <c r="A138">
        <v>135</v>
      </c>
      <c r="B138" s="2">
        <v>44371</v>
      </c>
      <c r="C138">
        <v>95.32</v>
      </c>
      <c r="D138">
        <v>96.68</v>
      </c>
      <c r="E138">
        <v>95.16</v>
      </c>
      <c r="F138">
        <v>96.68</v>
      </c>
      <c r="G138" s="1">
        <v>540114</v>
      </c>
      <c r="H138" s="1">
        <v>52001659</v>
      </c>
      <c r="J138">
        <f t="shared" si="4"/>
        <v>2.4925366195870605E-2</v>
      </c>
      <c r="K138">
        <f t="shared" si="5"/>
        <v>1.1131180411565791</v>
      </c>
    </row>
    <row r="139" spans="1:11" x14ac:dyDescent="0.3">
      <c r="A139">
        <v>136</v>
      </c>
      <c r="B139" s="2">
        <v>44370</v>
      </c>
      <c r="C139">
        <v>95.08</v>
      </c>
      <c r="D139">
        <v>95.88</v>
      </c>
      <c r="E139">
        <v>93.92</v>
      </c>
      <c r="F139">
        <v>94.3</v>
      </c>
      <c r="G139" s="1">
        <v>474563</v>
      </c>
      <c r="H139" s="1">
        <v>44999443</v>
      </c>
      <c r="J139">
        <f t="shared" si="4"/>
        <v>1.2733448240031637E-3</v>
      </c>
      <c r="K139">
        <f t="shared" si="5"/>
        <v>-1.2719810367211877E-2</v>
      </c>
    </row>
    <row r="140" spans="1:11" x14ac:dyDescent="0.3">
      <c r="A140">
        <v>137</v>
      </c>
      <c r="B140" s="2">
        <v>44369</v>
      </c>
      <c r="C140">
        <v>96.08</v>
      </c>
      <c r="D140">
        <v>96.08</v>
      </c>
      <c r="E140">
        <v>93.94</v>
      </c>
      <c r="F140">
        <v>94.18</v>
      </c>
      <c r="G140" s="1">
        <v>317901</v>
      </c>
      <c r="H140" s="1">
        <v>30094501</v>
      </c>
      <c r="J140">
        <f t="shared" si="4"/>
        <v>-1.3499466762341848E-2</v>
      </c>
      <c r="K140">
        <f t="shared" si="5"/>
        <v>-0.71590666259620916</v>
      </c>
    </row>
    <row r="141" spans="1:11" x14ac:dyDescent="0.3">
      <c r="A141">
        <v>138</v>
      </c>
      <c r="B141" s="2">
        <v>44368</v>
      </c>
      <c r="C141">
        <v>91.5</v>
      </c>
      <c r="D141">
        <v>95.7</v>
      </c>
      <c r="E141">
        <v>91.02</v>
      </c>
      <c r="F141">
        <v>95.46</v>
      </c>
      <c r="G141" s="1">
        <v>367092</v>
      </c>
      <c r="H141" s="1">
        <v>34650966</v>
      </c>
      <c r="J141">
        <f t="shared" si="4"/>
        <v>3.5398152069979448E-2</v>
      </c>
      <c r="K141">
        <f t="shared" si="5"/>
        <v>1.6116233723753155</v>
      </c>
    </row>
    <row r="142" spans="1:11" x14ac:dyDescent="0.3">
      <c r="A142">
        <v>139</v>
      </c>
      <c r="B142" s="2">
        <v>44365</v>
      </c>
      <c r="C142">
        <v>94.8</v>
      </c>
      <c r="D142">
        <v>94.94</v>
      </c>
      <c r="E142">
        <v>91.98</v>
      </c>
      <c r="F142">
        <v>92.14</v>
      </c>
      <c r="G142" s="1">
        <v>1003613</v>
      </c>
      <c r="H142" s="1">
        <v>92890478</v>
      </c>
      <c r="J142">
        <f t="shared" si="4"/>
        <v>-3.0567732092769924E-2</v>
      </c>
      <c r="K142">
        <f t="shared" si="5"/>
        <v>-1.5283572716466249</v>
      </c>
    </row>
    <row r="143" spans="1:11" x14ac:dyDescent="0.3">
      <c r="A143">
        <v>140</v>
      </c>
      <c r="B143" s="2">
        <v>44364</v>
      </c>
      <c r="C143">
        <v>94.44</v>
      </c>
      <c r="D143">
        <v>96</v>
      </c>
      <c r="E143">
        <v>94.2</v>
      </c>
      <c r="F143">
        <v>95</v>
      </c>
      <c r="G143" s="1">
        <v>317376</v>
      </c>
      <c r="H143" s="1">
        <v>30186393</v>
      </c>
      <c r="J143">
        <f t="shared" si="4"/>
        <v>4.6423379427527342E-3</v>
      </c>
      <c r="K143">
        <f t="shared" si="5"/>
        <v>0.147644494863922</v>
      </c>
    </row>
    <row r="144" spans="1:11" x14ac:dyDescent="0.3">
      <c r="A144">
        <v>141</v>
      </c>
      <c r="B144" s="2">
        <v>44363</v>
      </c>
      <c r="C144">
        <v>95.68</v>
      </c>
      <c r="D144">
        <v>95.92</v>
      </c>
      <c r="E144">
        <v>92.7</v>
      </c>
      <c r="F144">
        <v>94.56</v>
      </c>
      <c r="G144" s="1">
        <v>502042</v>
      </c>
      <c r="H144" s="1">
        <v>47193693</v>
      </c>
      <c r="J144">
        <f t="shared" si="4"/>
        <v>-1.0101095986503821E-2</v>
      </c>
      <c r="K144">
        <f t="shared" si="5"/>
        <v>-0.55414397885783229</v>
      </c>
    </row>
    <row r="145" spans="1:11" x14ac:dyDescent="0.3">
      <c r="A145">
        <v>142</v>
      </c>
      <c r="B145" s="2">
        <v>44362</v>
      </c>
      <c r="C145">
        <v>97.78</v>
      </c>
      <c r="D145">
        <v>97.78</v>
      </c>
      <c r="E145">
        <v>95.52</v>
      </c>
      <c r="F145">
        <v>95.52</v>
      </c>
      <c r="G145" s="1">
        <v>270823</v>
      </c>
      <c r="H145" s="1">
        <v>25982553</v>
      </c>
      <c r="J145">
        <f t="shared" si="4"/>
        <v>-1.7435061822101534E-2</v>
      </c>
      <c r="K145">
        <f t="shared" si="5"/>
        <v>-0.90324125936846189</v>
      </c>
    </row>
    <row r="146" spans="1:11" x14ac:dyDescent="0.3">
      <c r="A146">
        <v>143</v>
      </c>
      <c r="B146" s="2">
        <v>44361</v>
      </c>
      <c r="C146">
        <v>98.82</v>
      </c>
      <c r="D146">
        <v>98.96</v>
      </c>
      <c r="E146">
        <v>97.06</v>
      </c>
      <c r="F146">
        <v>97.2</v>
      </c>
      <c r="G146" s="1">
        <v>321052</v>
      </c>
      <c r="H146" s="1">
        <v>31285694</v>
      </c>
      <c r="J146">
        <f t="shared" si="4"/>
        <v>-1.2473323971438787E-2</v>
      </c>
      <c r="K146">
        <f t="shared" si="5"/>
        <v>-0.66706219484847373</v>
      </c>
    </row>
    <row r="147" spans="1:11" x14ac:dyDescent="0.3">
      <c r="A147">
        <v>144</v>
      </c>
      <c r="B147" s="2">
        <v>44358</v>
      </c>
      <c r="C147">
        <v>97.24</v>
      </c>
      <c r="D147">
        <v>98.92</v>
      </c>
      <c r="E147">
        <v>96.74</v>
      </c>
      <c r="F147">
        <v>98.42</v>
      </c>
      <c r="G147" s="1">
        <v>300756</v>
      </c>
      <c r="H147" s="1">
        <v>29514842</v>
      </c>
      <c r="J147">
        <f t="shared" si="4"/>
        <v>1.5770936192995317E-2</v>
      </c>
      <c r="K147">
        <f t="shared" si="5"/>
        <v>0.67736654049960565</v>
      </c>
    </row>
    <row r="148" spans="1:11" x14ac:dyDescent="0.3">
      <c r="A148">
        <v>145</v>
      </c>
      <c r="B148" s="2">
        <v>44357</v>
      </c>
      <c r="C148">
        <v>96.98</v>
      </c>
      <c r="D148">
        <v>97.86</v>
      </c>
      <c r="E148">
        <v>95.46</v>
      </c>
      <c r="F148">
        <v>96.88</v>
      </c>
      <c r="G148" s="1">
        <v>473564</v>
      </c>
      <c r="H148" s="1">
        <v>45832280</v>
      </c>
      <c r="J148">
        <f t="shared" si="4"/>
        <v>-3.0918297329201906E-3</v>
      </c>
      <c r="K148">
        <f t="shared" si="5"/>
        <v>-0.22050242088600511</v>
      </c>
    </row>
    <row r="149" spans="1:11" x14ac:dyDescent="0.3">
      <c r="A149">
        <v>146</v>
      </c>
      <c r="B149" s="2">
        <v>44356</v>
      </c>
      <c r="C149">
        <v>97.56</v>
      </c>
      <c r="D149">
        <v>98.52</v>
      </c>
      <c r="E149">
        <v>96.4</v>
      </c>
      <c r="F149">
        <v>97.18</v>
      </c>
      <c r="G149" s="1">
        <v>377253</v>
      </c>
      <c r="H149" s="1">
        <v>36686714</v>
      </c>
      <c r="J149">
        <f t="shared" si="4"/>
        <v>-1.8505197015147303E-3</v>
      </c>
      <c r="K149">
        <f t="shared" si="5"/>
        <v>-0.16141597762349791</v>
      </c>
    </row>
    <row r="150" spans="1:11" x14ac:dyDescent="0.3">
      <c r="A150">
        <v>147</v>
      </c>
      <c r="B150" s="2">
        <v>44355</v>
      </c>
      <c r="C150">
        <v>101.55</v>
      </c>
      <c r="D150">
        <v>101.7</v>
      </c>
      <c r="E150">
        <v>97.12</v>
      </c>
      <c r="F150">
        <v>97.36</v>
      </c>
      <c r="G150" s="1">
        <v>711109</v>
      </c>
      <c r="H150" s="1">
        <v>70169844</v>
      </c>
      <c r="J150">
        <f t="shared" si="4"/>
        <v>-3.8683308174093441E-2</v>
      </c>
      <c r="K150">
        <f t="shared" si="5"/>
        <v>-1.9146592538587162</v>
      </c>
    </row>
    <row r="151" spans="1:11" x14ac:dyDescent="0.3">
      <c r="A151">
        <v>148</v>
      </c>
      <c r="B151" s="2">
        <v>44354</v>
      </c>
      <c r="C151">
        <v>99.5</v>
      </c>
      <c r="D151">
        <v>102</v>
      </c>
      <c r="E151">
        <v>99.1</v>
      </c>
      <c r="F151">
        <v>101.2</v>
      </c>
      <c r="G151" s="1">
        <v>736860</v>
      </c>
      <c r="H151" s="1">
        <v>74390711</v>
      </c>
      <c r="J151">
        <f t="shared" si="4"/>
        <v>1.4531956735388788E-2</v>
      </c>
      <c r="K151">
        <f t="shared" si="5"/>
        <v>0.6183910327109573</v>
      </c>
    </row>
    <row r="152" spans="1:11" x14ac:dyDescent="0.3">
      <c r="A152">
        <v>149</v>
      </c>
      <c r="B152" s="2">
        <v>44351</v>
      </c>
      <c r="C152">
        <v>99</v>
      </c>
      <c r="D152">
        <v>99.96</v>
      </c>
      <c r="E152">
        <v>98.74</v>
      </c>
      <c r="F152">
        <v>99.74</v>
      </c>
      <c r="G152" s="1">
        <v>440620</v>
      </c>
      <c r="H152" s="1">
        <v>43854918</v>
      </c>
      <c r="J152">
        <f t="shared" si="4"/>
        <v>6.2355627970893789E-3</v>
      </c>
      <c r="K152">
        <f t="shared" si="5"/>
        <v>0.22348210801330717</v>
      </c>
    </row>
    <row r="153" spans="1:11" x14ac:dyDescent="0.3">
      <c r="A153">
        <v>150</v>
      </c>
      <c r="B153" s="2">
        <v>44350</v>
      </c>
      <c r="C153">
        <v>98.24</v>
      </c>
      <c r="D153">
        <v>99.44</v>
      </c>
      <c r="E153">
        <v>97.44</v>
      </c>
      <c r="F153">
        <v>99.12</v>
      </c>
      <c r="G153" s="1">
        <v>500169</v>
      </c>
      <c r="H153" s="1">
        <v>49399304</v>
      </c>
      <c r="J153">
        <f t="shared" si="4"/>
        <v>7.6970199728953193E-3</v>
      </c>
      <c r="K153">
        <f t="shared" si="5"/>
        <v>0.29304757056021835</v>
      </c>
    </row>
    <row r="154" spans="1:11" x14ac:dyDescent="0.3">
      <c r="A154">
        <v>151</v>
      </c>
      <c r="B154" s="2">
        <v>44349</v>
      </c>
      <c r="C154">
        <v>97.42</v>
      </c>
      <c r="D154">
        <v>99.44</v>
      </c>
      <c r="E154">
        <v>96.36</v>
      </c>
      <c r="F154">
        <v>98.36</v>
      </c>
      <c r="G154" s="1">
        <v>606188</v>
      </c>
      <c r="H154" s="1">
        <v>59534645</v>
      </c>
      <c r="J154">
        <f t="shared" si="4"/>
        <v>1.3098836489591106E-2</v>
      </c>
      <c r="K154">
        <f t="shared" si="5"/>
        <v>0.55017440999036316</v>
      </c>
    </row>
    <row r="155" spans="1:11" x14ac:dyDescent="0.3">
      <c r="A155">
        <v>152</v>
      </c>
      <c r="B155" s="2">
        <v>44348</v>
      </c>
      <c r="C155">
        <v>94</v>
      </c>
      <c r="D155">
        <v>97.54</v>
      </c>
      <c r="E155">
        <v>93.8</v>
      </c>
      <c r="F155">
        <v>97.08</v>
      </c>
      <c r="G155" s="1">
        <v>847472</v>
      </c>
      <c r="H155" s="1">
        <v>81869004</v>
      </c>
      <c r="J155">
        <f t="shared" si="4"/>
        <v>4.832673634002102E-2</v>
      </c>
      <c r="K155">
        <f t="shared" si="5"/>
        <v>2.2270248769224366</v>
      </c>
    </row>
    <row r="156" spans="1:11" x14ac:dyDescent="0.3">
      <c r="A156">
        <v>153</v>
      </c>
      <c r="B156" s="2">
        <v>44347</v>
      </c>
      <c r="C156">
        <v>91.46</v>
      </c>
      <c r="D156">
        <v>93.12</v>
      </c>
      <c r="E156">
        <v>90.16</v>
      </c>
      <c r="F156">
        <v>92.5</v>
      </c>
      <c r="G156" s="1">
        <v>530694</v>
      </c>
      <c r="H156" s="1">
        <v>48837606</v>
      </c>
      <c r="J156">
        <f t="shared" si="4"/>
        <v>1.24008986106794E-2</v>
      </c>
      <c r="K156">
        <f t="shared" si="5"/>
        <v>0.51695251873054704</v>
      </c>
    </row>
    <row r="157" spans="1:11" x14ac:dyDescent="0.3">
      <c r="A157">
        <v>154</v>
      </c>
      <c r="B157" s="2">
        <v>44344</v>
      </c>
      <c r="C157">
        <v>90.7</v>
      </c>
      <c r="D157">
        <v>91.84</v>
      </c>
      <c r="E157">
        <v>90.16</v>
      </c>
      <c r="F157">
        <v>91.36</v>
      </c>
      <c r="G157" s="1">
        <v>416391</v>
      </c>
      <c r="H157" s="1">
        <v>37983883</v>
      </c>
      <c r="J157">
        <f t="shared" si="4"/>
        <v>1.0121098497931013E-2</v>
      </c>
      <c r="K157">
        <f t="shared" si="5"/>
        <v>0.40843387584223784</v>
      </c>
    </row>
    <row r="158" spans="1:11" x14ac:dyDescent="0.3">
      <c r="A158">
        <v>155</v>
      </c>
      <c r="B158" s="2">
        <v>44343</v>
      </c>
      <c r="C158">
        <v>87.62</v>
      </c>
      <c r="D158">
        <v>90.52</v>
      </c>
      <c r="E158">
        <v>87.14</v>
      </c>
      <c r="F158">
        <v>90.44</v>
      </c>
      <c r="G158" s="1">
        <v>1393622</v>
      </c>
      <c r="H158" s="1">
        <v>125508812</v>
      </c>
      <c r="J158">
        <f t="shared" si="4"/>
        <v>3.0308751671701193E-2</v>
      </c>
      <c r="K158">
        <f t="shared" si="5"/>
        <v>1.3693675617680583</v>
      </c>
    </row>
    <row r="159" spans="1:11" x14ac:dyDescent="0.3">
      <c r="A159">
        <v>156</v>
      </c>
      <c r="B159" s="2">
        <v>44342</v>
      </c>
      <c r="C159">
        <v>87.5</v>
      </c>
      <c r="D159">
        <v>88.46</v>
      </c>
      <c r="E159">
        <v>86.84</v>
      </c>
      <c r="F159">
        <v>87.74</v>
      </c>
      <c r="G159" s="1">
        <v>447260</v>
      </c>
      <c r="H159" s="1">
        <v>39212341</v>
      </c>
      <c r="J159">
        <f t="shared" si="4"/>
        <v>8.4697770834841219E-3</v>
      </c>
      <c r="K159">
        <f t="shared" si="5"/>
        <v>0.32983086241745635</v>
      </c>
    </row>
    <row r="160" spans="1:11" x14ac:dyDescent="0.3">
      <c r="A160">
        <v>157</v>
      </c>
      <c r="B160" s="2">
        <v>44341</v>
      </c>
      <c r="C160">
        <v>86.96</v>
      </c>
      <c r="D160">
        <v>88.34</v>
      </c>
      <c r="E160">
        <v>86.82</v>
      </c>
      <c r="F160">
        <v>87</v>
      </c>
      <c r="G160" s="1">
        <v>589194</v>
      </c>
      <c r="H160" s="1">
        <v>51446614</v>
      </c>
      <c r="J160">
        <f t="shared" si="4"/>
        <v>1.1793407586448248E-2</v>
      </c>
      <c r="K160">
        <f t="shared" si="5"/>
        <v>0.48803590400289909</v>
      </c>
    </row>
    <row r="161" spans="1:11" x14ac:dyDescent="0.3">
      <c r="A161">
        <v>158</v>
      </c>
      <c r="B161" s="2">
        <v>44337</v>
      </c>
      <c r="C161">
        <v>85.34</v>
      </c>
      <c r="D161">
        <v>86.32</v>
      </c>
      <c r="E161">
        <v>84.96</v>
      </c>
      <c r="F161">
        <v>85.98</v>
      </c>
      <c r="G161" s="1">
        <v>398815</v>
      </c>
      <c r="H161" s="1">
        <v>34247489</v>
      </c>
      <c r="J161">
        <f t="shared" si="4"/>
        <v>1.4055045143644333E-2</v>
      </c>
      <c r="K161">
        <f t="shared" si="5"/>
        <v>0.59569000799198735</v>
      </c>
    </row>
    <row r="162" spans="1:11" x14ac:dyDescent="0.3">
      <c r="A162">
        <v>159</v>
      </c>
      <c r="B162" s="2">
        <v>44336</v>
      </c>
      <c r="C162">
        <v>84.16</v>
      </c>
      <c r="D162">
        <v>85.28</v>
      </c>
      <c r="E162">
        <v>83.64</v>
      </c>
      <c r="F162">
        <v>84.78</v>
      </c>
      <c r="G162" s="1">
        <v>386766</v>
      </c>
      <c r="H162" s="1">
        <v>32744206</v>
      </c>
      <c r="J162">
        <f t="shared" si="4"/>
        <v>1.6651193471840273E-2</v>
      </c>
      <c r="K162">
        <f t="shared" si="5"/>
        <v>0.71926684779349925</v>
      </c>
    </row>
    <row r="163" spans="1:11" x14ac:dyDescent="0.3">
      <c r="A163">
        <v>160</v>
      </c>
      <c r="B163" s="2">
        <v>44335</v>
      </c>
      <c r="C163">
        <v>84.7</v>
      </c>
      <c r="D163">
        <v>85.42</v>
      </c>
      <c r="E163">
        <v>82.44</v>
      </c>
      <c r="F163">
        <v>83.38</v>
      </c>
      <c r="G163" s="1">
        <v>456934</v>
      </c>
      <c r="H163" s="1">
        <v>38156619</v>
      </c>
      <c r="J163">
        <f t="shared" si="4"/>
        <v>-2.7444353151083362E-2</v>
      </c>
      <c r="K163">
        <f t="shared" si="5"/>
        <v>-1.3796842182142615</v>
      </c>
    </row>
    <row r="164" spans="1:11" x14ac:dyDescent="0.3">
      <c r="A164">
        <v>161</v>
      </c>
      <c r="B164" s="2">
        <v>44334</v>
      </c>
      <c r="C164">
        <v>86.5</v>
      </c>
      <c r="D164">
        <v>87.24</v>
      </c>
      <c r="E164">
        <v>85.12</v>
      </c>
      <c r="F164">
        <v>85.7</v>
      </c>
      <c r="G164" s="1">
        <v>419930</v>
      </c>
      <c r="H164" s="1">
        <v>36103291</v>
      </c>
      <c r="J164">
        <f t="shared" si="4"/>
        <v>-4.6663556609685485E-4</v>
      </c>
      <c r="K164">
        <f t="shared" si="5"/>
        <v>-9.5542997158923518E-2</v>
      </c>
    </row>
    <row r="165" spans="1:11" x14ac:dyDescent="0.3">
      <c r="A165">
        <v>162</v>
      </c>
      <c r="B165" s="2">
        <v>44333</v>
      </c>
      <c r="C165">
        <v>86.3</v>
      </c>
      <c r="D165">
        <v>86.76</v>
      </c>
      <c r="E165">
        <v>84.98</v>
      </c>
      <c r="F165">
        <v>85.74</v>
      </c>
      <c r="G165" s="1">
        <v>369222</v>
      </c>
      <c r="H165" s="1">
        <v>31679590</v>
      </c>
      <c r="J165">
        <f t="shared" si="4"/>
        <v>1.8678501811603197E-3</v>
      </c>
      <c r="K165">
        <f t="shared" si="5"/>
        <v>1.5578685710476674E-2</v>
      </c>
    </row>
    <row r="166" spans="1:11" x14ac:dyDescent="0.3">
      <c r="A166">
        <v>163</v>
      </c>
      <c r="B166" s="2">
        <v>44330</v>
      </c>
      <c r="C166">
        <v>84.88</v>
      </c>
      <c r="D166">
        <v>85.58</v>
      </c>
      <c r="E166">
        <v>83.26</v>
      </c>
      <c r="F166">
        <v>85.58</v>
      </c>
      <c r="G166" s="1">
        <v>555089</v>
      </c>
      <c r="H166" s="1">
        <v>47305359</v>
      </c>
      <c r="J166">
        <f t="shared" si="4"/>
        <v>2.1973713410871766E-2</v>
      </c>
      <c r="K166">
        <f t="shared" si="5"/>
        <v>0.97261916464787201</v>
      </c>
    </row>
    <row r="167" spans="1:11" x14ac:dyDescent="0.3">
      <c r="A167">
        <v>164</v>
      </c>
      <c r="B167" s="2">
        <v>44329</v>
      </c>
      <c r="C167">
        <v>82.98</v>
      </c>
      <c r="D167">
        <v>84.18</v>
      </c>
      <c r="E167">
        <v>80.36</v>
      </c>
      <c r="F167">
        <v>83.72</v>
      </c>
      <c r="G167" s="1">
        <v>572536</v>
      </c>
      <c r="H167" s="1">
        <v>47056429</v>
      </c>
      <c r="J167">
        <f t="shared" si="4"/>
        <v>-2.3860665102427778E-3</v>
      </c>
      <c r="K167">
        <f t="shared" si="5"/>
        <v>-0.1869080427222537</v>
      </c>
    </row>
    <row r="168" spans="1:11" x14ac:dyDescent="0.3">
      <c r="A168">
        <v>165</v>
      </c>
      <c r="B168" s="2">
        <v>44328</v>
      </c>
      <c r="C168">
        <v>84</v>
      </c>
      <c r="D168">
        <v>84.56</v>
      </c>
      <c r="E168">
        <v>83.38</v>
      </c>
      <c r="F168">
        <v>83.92</v>
      </c>
      <c r="G168" s="1">
        <v>389624</v>
      </c>
      <c r="H168" s="1">
        <v>32725788</v>
      </c>
      <c r="J168">
        <f t="shared" si="4"/>
        <v>-6.4140854177556442E-3</v>
      </c>
      <c r="K168">
        <f t="shared" si="5"/>
        <v>-0.37864202103353073</v>
      </c>
    </row>
    <row r="169" spans="1:11" x14ac:dyDescent="0.3">
      <c r="A169">
        <v>166</v>
      </c>
      <c r="B169" s="2">
        <v>44327</v>
      </c>
      <c r="C169">
        <v>86</v>
      </c>
      <c r="D169">
        <v>86.54</v>
      </c>
      <c r="E169">
        <v>83.68</v>
      </c>
      <c r="F169">
        <v>84.46</v>
      </c>
      <c r="G169" s="1">
        <v>610687</v>
      </c>
      <c r="H169" s="1">
        <v>51796817</v>
      </c>
      <c r="J169">
        <f t="shared" si="4"/>
        <v>-3.7871874043889954E-2</v>
      </c>
      <c r="K169">
        <f t="shared" si="5"/>
        <v>-1.8760349331954527</v>
      </c>
    </row>
    <row r="170" spans="1:11" x14ac:dyDescent="0.3">
      <c r="A170">
        <v>167</v>
      </c>
      <c r="B170" s="2">
        <v>44326</v>
      </c>
      <c r="C170">
        <v>87.5</v>
      </c>
      <c r="D170">
        <v>87.86</v>
      </c>
      <c r="E170">
        <v>86.7</v>
      </c>
      <c r="F170">
        <v>87.72</v>
      </c>
      <c r="G170" s="1">
        <v>358310</v>
      </c>
      <c r="H170" s="1">
        <v>31305414</v>
      </c>
      <c r="J170">
        <f t="shared" si="4"/>
        <v>2.5111301861186781E-3</v>
      </c>
      <c r="K170">
        <f t="shared" si="5"/>
        <v>4.6198858393558875E-2</v>
      </c>
    </row>
    <row r="171" spans="1:11" x14ac:dyDescent="0.3">
      <c r="A171">
        <v>168</v>
      </c>
      <c r="B171" s="2">
        <v>44323</v>
      </c>
      <c r="C171">
        <v>87.64</v>
      </c>
      <c r="D171">
        <v>88.32</v>
      </c>
      <c r="E171">
        <v>86.36</v>
      </c>
      <c r="F171">
        <v>87.5</v>
      </c>
      <c r="G171" s="1">
        <v>454020</v>
      </c>
      <c r="H171" s="1">
        <v>39615296</v>
      </c>
      <c r="J171">
        <f t="shared" si="4"/>
        <v>4.5819095051117652E-3</v>
      </c>
      <c r="K171">
        <f t="shared" si="5"/>
        <v>0.14476809705694352</v>
      </c>
    </row>
    <row r="172" spans="1:11" x14ac:dyDescent="0.3">
      <c r="A172">
        <v>169</v>
      </c>
      <c r="B172" s="2">
        <v>44322</v>
      </c>
      <c r="C172">
        <v>88.5</v>
      </c>
      <c r="D172">
        <v>89.04</v>
      </c>
      <c r="E172">
        <v>86.1</v>
      </c>
      <c r="F172">
        <v>87.1</v>
      </c>
      <c r="G172" s="1">
        <v>565830</v>
      </c>
      <c r="H172" s="1">
        <v>49321638</v>
      </c>
      <c r="J172">
        <f t="shared" si="4"/>
        <v>-9.1429208326743016E-3</v>
      </c>
      <c r="K172">
        <f t="shared" si="5"/>
        <v>-0.50853477533098246</v>
      </c>
    </row>
    <row r="173" spans="1:11" x14ac:dyDescent="0.3">
      <c r="A173">
        <v>170</v>
      </c>
      <c r="B173" s="2">
        <v>44321</v>
      </c>
      <c r="C173">
        <v>85.92</v>
      </c>
      <c r="D173">
        <v>88.1</v>
      </c>
      <c r="E173">
        <v>85.56</v>
      </c>
      <c r="F173">
        <v>87.9</v>
      </c>
      <c r="G173" s="1">
        <v>598753</v>
      </c>
      <c r="H173" s="1">
        <v>52227080</v>
      </c>
      <c r="J173">
        <f t="shared" si="4"/>
        <v>3.3313281760487458E-2</v>
      </c>
      <c r="K173">
        <f t="shared" si="5"/>
        <v>1.5123834015905742</v>
      </c>
    </row>
    <row r="174" spans="1:11" x14ac:dyDescent="0.3">
      <c r="A174">
        <v>171</v>
      </c>
      <c r="B174" s="2">
        <v>44320</v>
      </c>
      <c r="C174">
        <v>89.14</v>
      </c>
      <c r="D174">
        <v>89.24</v>
      </c>
      <c r="E174">
        <v>84.62</v>
      </c>
      <c r="F174">
        <v>85.02</v>
      </c>
      <c r="G174" s="1">
        <v>691919</v>
      </c>
      <c r="H174" s="1">
        <v>59685905</v>
      </c>
      <c r="J174">
        <f t="shared" si="4"/>
        <v>-4.7321644587765728E-2</v>
      </c>
      <c r="K174">
        <f t="shared" si="5"/>
        <v>-2.3258446640104351</v>
      </c>
    </row>
    <row r="175" spans="1:11" x14ac:dyDescent="0.3">
      <c r="A175">
        <v>172</v>
      </c>
      <c r="B175" s="2">
        <v>44319</v>
      </c>
      <c r="C175">
        <v>87.54</v>
      </c>
      <c r="D175">
        <v>89.66</v>
      </c>
      <c r="E175">
        <v>87.04</v>
      </c>
      <c r="F175">
        <v>89.14</v>
      </c>
      <c r="G175" s="1">
        <v>368702</v>
      </c>
      <c r="H175" s="1">
        <v>32718901</v>
      </c>
      <c r="J175">
        <f t="shared" si="4"/>
        <v>1.7655506145157495E-2</v>
      </c>
      <c r="K175">
        <f t="shared" si="5"/>
        <v>0.76707220043580926</v>
      </c>
    </row>
    <row r="176" spans="1:11" x14ac:dyDescent="0.3">
      <c r="A176">
        <v>173</v>
      </c>
      <c r="B176" s="2">
        <v>44316</v>
      </c>
      <c r="C176">
        <v>86.9</v>
      </c>
      <c r="D176">
        <v>88.7</v>
      </c>
      <c r="E176">
        <v>86.3</v>
      </c>
      <c r="F176">
        <v>87.58</v>
      </c>
      <c r="G176" s="1">
        <v>584116</v>
      </c>
      <c r="H176" s="1">
        <v>51233016</v>
      </c>
      <c r="J176">
        <f t="shared" si="4"/>
        <v>5.7254250069055344E-3</v>
      </c>
      <c r="K176">
        <f t="shared" si="5"/>
        <v>0.19919951395287708</v>
      </c>
    </row>
    <row r="177" spans="1:11" x14ac:dyDescent="0.3">
      <c r="A177">
        <v>174</v>
      </c>
      <c r="B177" s="2">
        <v>44315</v>
      </c>
      <c r="C177">
        <v>89.74</v>
      </c>
      <c r="D177">
        <v>89.74</v>
      </c>
      <c r="E177">
        <v>85.8</v>
      </c>
      <c r="F177">
        <v>87.08</v>
      </c>
      <c r="G177" s="1">
        <v>885320</v>
      </c>
      <c r="H177" s="1">
        <v>77302230</v>
      </c>
      <c r="J177">
        <f t="shared" si="4"/>
        <v>-2.7187900255582233E-2</v>
      </c>
      <c r="K177">
        <f t="shared" si="5"/>
        <v>-1.3674770426689415</v>
      </c>
    </row>
    <row r="178" spans="1:11" x14ac:dyDescent="0.3">
      <c r="A178">
        <v>175</v>
      </c>
      <c r="B178" s="2">
        <v>44314</v>
      </c>
      <c r="C178">
        <v>90.28</v>
      </c>
      <c r="D178">
        <v>90.86</v>
      </c>
      <c r="E178">
        <v>89.02</v>
      </c>
      <c r="F178">
        <v>89.48</v>
      </c>
      <c r="G178" s="1">
        <v>669663</v>
      </c>
      <c r="H178" s="1">
        <v>60101513</v>
      </c>
      <c r="J178">
        <f t="shared" si="4"/>
        <v>-1.8162182516997888E-2</v>
      </c>
      <c r="K178">
        <f t="shared" si="5"/>
        <v>-0.93785225468551725</v>
      </c>
    </row>
    <row r="179" spans="1:11" x14ac:dyDescent="0.3">
      <c r="A179">
        <v>176</v>
      </c>
      <c r="B179" s="2">
        <v>44313</v>
      </c>
      <c r="C179">
        <v>91.7</v>
      </c>
      <c r="D179">
        <v>92.12</v>
      </c>
      <c r="E179">
        <v>90.24</v>
      </c>
      <c r="F179">
        <v>91.12</v>
      </c>
      <c r="G179" s="1">
        <v>381837</v>
      </c>
      <c r="H179" s="1">
        <v>34724521</v>
      </c>
      <c r="J179">
        <f t="shared" si="4"/>
        <v>-1.0263219250168609E-2</v>
      </c>
      <c r="K179">
        <f t="shared" si="5"/>
        <v>-0.5618610574100904</v>
      </c>
    </row>
    <row r="180" spans="1:11" x14ac:dyDescent="0.3">
      <c r="A180">
        <v>177</v>
      </c>
      <c r="B180" s="2">
        <v>44312</v>
      </c>
      <c r="C180">
        <v>93</v>
      </c>
      <c r="D180">
        <v>93.1</v>
      </c>
      <c r="E180">
        <v>91</v>
      </c>
      <c r="F180">
        <v>92.06</v>
      </c>
      <c r="G180" s="1">
        <v>346638</v>
      </c>
      <c r="H180" s="1">
        <v>31828445</v>
      </c>
      <c r="J180">
        <f t="shared" si="4"/>
        <v>-5.8486032630381884E-3</v>
      </c>
      <c r="K180">
        <f t="shared" si="5"/>
        <v>-0.35172503139731354</v>
      </c>
    </row>
    <row r="181" spans="1:11" x14ac:dyDescent="0.3">
      <c r="A181">
        <v>178</v>
      </c>
      <c r="B181" s="2">
        <v>44309</v>
      </c>
      <c r="C181">
        <v>92.1</v>
      </c>
      <c r="D181">
        <v>93.36</v>
      </c>
      <c r="E181">
        <v>91.6</v>
      </c>
      <c r="F181">
        <v>92.6</v>
      </c>
      <c r="G181" s="1">
        <v>319529</v>
      </c>
      <c r="H181" s="1">
        <v>29552972</v>
      </c>
      <c r="J181">
        <f t="shared" si="4"/>
        <v>-3.8801514514673675E-3</v>
      </c>
      <c r="K181">
        <f t="shared" si="5"/>
        <v>-0.25802658915748938</v>
      </c>
    </row>
    <row r="182" spans="1:11" x14ac:dyDescent="0.3">
      <c r="A182">
        <v>179</v>
      </c>
      <c r="B182" s="2">
        <v>44308</v>
      </c>
      <c r="C182">
        <v>92.76</v>
      </c>
      <c r="D182">
        <v>93.6</v>
      </c>
      <c r="E182">
        <v>91.44</v>
      </c>
      <c r="F182">
        <v>92.96</v>
      </c>
      <c r="G182" s="1">
        <v>413318</v>
      </c>
      <c r="H182" s="1">
        <v>38256200</v>
      </c>
      <c r="J182">
        <f t="shared" si="4"/>
        <v>1.0598130991823284E-2</v>
      </c>
      <c r="K182">
        <f t="shared" si="5"/>
        <v>0.43114065551179748</v>
      </c>
    </row>
    <row r="183" spans="1:11" x14ac:dyDescent="0.3">
      <c r="A183">
        <v>180</v>
      </c>
      <c r="B183" s="2">
        <v>44307</v>
      </c>
      <c r="C183">
        <v>92.96</v>
      </c>
      <c r="D183">
        <v>93.68</v>
      </c>
      <c r="E183">
        <v>89.56</v>
      </c>
      <c r="F183">
        <v>91.98</v>
      </c>
      <c r="G183" s="1">
        <v>811418</v>
      </c>
      <c r="H183" s="1">
        <v>74212463</v>
      </c>
      <c r="J183">
        <f t="shared" si="4"/>
        <v>-5.6374824066017385E-3</v>
      </c>
      <c r="K183">
        <f t="shared" si="5"/>
        <v>-0.34167566404366356</v>
      </c>
    </row>
    <row r="184" spans="1:11" x14ac:dyDescent="0.3">
      <c r="A184">
        <v>181</v>
      </c>
      <c r="B184" s="2">
        <v>44306</v>
      </c>
      <c r="C184">
        <v>95.6</v>
      </c>
      <c r="D184">
        <v>96.84</v>
      </c>
      <c r="E184">
        <v>92.24</v>
      </c>
      <c r="F184">
        <v>92.5</v>
      </c>
      <c r="G184" s="1">
        <v>780154</v>
      </c>
      <c r="H184" s="1">
        <v>73645532</v>
      </c>
      <c r="J184">
        <f t="shared" si="4"/>
        <v>-3.6931191911719966E-2</v>
      </c>
      <c r="K184">
        <f t="shared" si="5"/>
        <v>-1.8312583987082669</v>
      </c>
    </row>
    <row r="185" spans="1:11" x14ac:dyDescent="0.3">
      <c r="A185">
        <v>182</v>
      </c>
      <c r="B185" s="2">
        <v>44305</v>
      </c>
      <c r="C185">
        <v>99.78</v>
      </c>
      <c r="D185">
        <v>99.8</v>
      </c>
      <c r="E185">
        <v>95.42</v>
      </c>
      <c r="F185">
        <v>95.98</v>
      </c>
      <c r="G185" s="1">
        <v>692517</v>
      </c>
      <c r="H185" s="1">
        <v>67105314</v>
      </c>
      <c r="J185">
        <f t="shared" si="4"/>
        <v>-2.6525663355110165E-2</v>
      </c>
      <c r="K185">
        <f t="shared" si="5"/>
        <v>-1.3359545204495908</v>
      </c>
    </row>
    <row r="186" spans="1:11" x14ac:dyDescent="0.3">
      <c r="A186">
        <v>183</v>
      </c>
      <c r="B186" s="2">
        <v>44302</v>
      </c>
      <c r="C186">
        <v>96.4</v>
      </c>
      <c r="D186">
        <v>99.02</v>
      </c>
      <c r="E186">
        <v>96.14</v>
      </c>
      <c r="F186">
        <v>98.56</v>
      </c>
      <c r="G186" s="1">
        <v>732134</v>
      </c>
      <c r="H186" s="1">
        <v>71766490</v>
      </c>
      <c r="J186">
        <f t="shared" si="4"/>
        <v>3.1120491823393728E-2</v>
      </c>
      <c r="K186">
        <f t="shared" si="5"/>
        <v>1.408006449075345</v>
      </c>
    </row>
    <row r="187" spans="1:11" x14ac:dyDescent="0.3">
      <c r="A187">
        <v>184</v>
      </c>
      <c r="B187" s="2">
        <v>44301</v>
      </c>
      <c r="C187">
        <v>95.08</v>
      </c>
      <c r="D187">
        <v>96.52</v>
      </c>
      <c r="E187">
        <v>94.52</v>
      </c>
      <c r="F187">
        <v>95.54</v>
      </c>
      <c r="G187" s="1">
        <v>537877</v>
      </c>
      <c r="H187" s="1">
        <v>51405791</v>
      </c>
      <c r="J187">
        <f t="shared" si="4"/>
        <v>6.9320727124005362E-3</v>
      </c>
      <c r="K187">
        <f t="shared" si="5"/>
        <v>0.25663602810707287</v>
      </c>
    </row>
    <row r="188" spans="1:11" x14ac:dyDescent="0.3">
      <c r="A188">
        <v>185</v>
      </c>
      <c r="B188" s="2">
        <v>44300</v>
      </c>
      <c r="C188">
        <v>95.5</v>
      </c>
      <c r="D188">
        <v>95.86</v>
      </c>
      <c r="E188">
        <v>94.12</v>
      </c>
      <c r="F188">
        <v>94.88</v>
      </c>
      <c r="G188" s="1">
        <v>608486</v>
      </c>
      <c r="H188" s="1">
        <v>57665527</v>
      </c>
      <c r="J188">
        <f t="shared" si="4"/>
        <v>-3.3670065479044068E-3</v>
      </c>
      <c r="K188">
        <f t="shared" si="5"/>
        <v>-0.23360085629243857</v>
      </c>
    </row>
    <row r="189" spans="1:11" x14ac:dyDescent="0.3">
      <c r="A189">
        <v>186</v>
      </c>
      <c r="B189" s="2">
        <v>44299</v>
      </c>
      <c r="C189">
        <v>94.74</v>
      </c>
      <c r="D189">
        <v>97.4</v>
      </c>
      <c r="E189">
        <v>94.6</v>
      </c>
      <c r="F189">
        <v>95.2</v>
      </c>
      <c r="G189" s="1">
        <v>868959</v>
      </c>
      <c r="H189" s="1">
        <v>83390579</v>
      </c>
      <c r="J189">
        <f t="shared" si="4"/>
        <v>2.3135986763439388E-3</v>
      </c>
      <c r="K189">
        <f t="shared" si="5"/>
        <v>3.67963448799545E-2</v>
      </c>
    </row>
    <row r="190" spans="1:11" x14ac:dyDescent="0.3">
      <c r="A190">
        <v>187</v>
      </c>
      <c r="B190" s="2">
        <v>44298</v>
      </c>
      <c r="C190">
        <v>95.74</v>
      </c>
      <c r="D190">
        <v>96.42</v>
      </c>
      <c r="E190">
        <v>94.74</v>
      </c>
      <c r="F190">
        <v>94.98</v>
      </c>
      <c r="G190" s="1">
        <v>498035</v>
      </c>
      <c r="H190" s="1">
        <v>47477644</v>
      </c>
      <c r="J190">
        <f t="shared" si="4"/>
        <v>-4.6218569669851167E-3</v>
      </c>
      <c r="K190">
        <f t="shared" si="5"/>
        <v>-0.29333182294385302</v>
      </c>
    </row>
    <row r="191" spans="1:11" x14ac:dyDescent="0.3">
      <c r="A191">
        <v>188</v>
      </c>
      <c r="B191" s="2">
        <v>44295</v>
      </c>
      <c r="C191">
        <v>95.98</v>
      </c>
      <c r="D191">
        <v>96.1</v>
      </c>
      <c r="E191">
        <v>94.72</v>
      </c>
      <c r="F191">
        <v>95.42</v>
      </c>
      <c r="G191" s="1">
        <v>423208</v>
      </c>
      <c r="H191" s="1">
        <v>40332845</v>
      </c>
      <c r="J191">
        <f t="shared" si="4"/>
        <v>-7.5172623778536731E-3</v>
      </c>
      <c r="K191">
        <f t="shared" si="5"/>
        <v>-0.43115332055757855</v>
      </c>
    </row>
    <row r="192" spans="1:11" x14ac:dyDescent="0.3">
      <c r="A192">
        <v>189</v>
      </c>
      <c r="B192" s="2">
        <v>44294</v>
      </c>
      <c r="C192">
        <v>96.36</v>
      </c>
      <c r="D192">
        <v>97.24</v>
      </c>
      <c r="E192">
        <v>94.66</v>
      </c>
      <c r="F192">
        <v>96.14</v>
      </c>
      <c r="G192" s="1">
        <v>643554</v>
      </c>
      <c r="H192" s="1">
        <v>61845721</v>
      </c>
      <c r="J192">
        <f t="shared" si="4"/>
        <v>1.6656260357150511E-3</v>
      </c>
      <c r="K192">
        <f t="shared" si="5"/>
        <v>5.9528024147201177E-3</v>
      </c>
    </row>
    <row r="193" spans="1:11" x14ac:dyDescent="0.3">
      <c r="A193">
        <v>190</v>
      </c>
      <c r="B193" s="2">
        <v>44293</v>
      </c>
      <c r="C193">
        <v>96.2</v>
      </c>
      <c r="D193">
        <v>96.9</v>
      </c>
      <c r="E193">
        <v>95.04</v>
      </c>
      <c r="F193">
        <v>95.98</v>
      </c>
      <c r="G193" s="1">
        <v>700942</v>
      </c>
      <c r="H193" s="1">
        <v>67241306</v>
      </c>
      <c r="J193">
        <f t="shared" si="4"/>
        <v>-5.195896548775867E-3</v>
      </c>
      <c r="K193">
        <f t="shared" si="5"/>
        <v>-0.32065614670002957</v>
      </c>
    </row>
    <row r="194" spans="1:11" x14ac:dyDescent="0.3">
      <c r="A194">
        <v>191</v>
      </c>
      <c r="B194" s="2">
        <v>44292</v>
      </c>
      <c r="C194">
        <v>94.56</v>
      </c>
      <c r="D194">
        <v>96.66</v>
      </c>
      <c r="E194">
        <v>94.56</v>
      </c>
      <c r="F194">
        <v>96.48</v>
      </c>
      <c r="G194" s="1">
        <v>874010</v>
      </c>
      <c r="H194" s="1">
        <v>83731906</v>
      </c>
      <c r="J194">
        <f t="shared" si="4"/>
        <v>2.8810740484315436E-2</v>
      </c>
      <c r="K194">
        <f t="shared" si="5"/>
        <v>1.2980621257442693</v>
      </c>
    </row>
    <row r="195" spans="1:11" x14ac:dyDescent="0.3">
      <c r="A195">
        <v>192</v>
      </c>
      <c r="B195" s="2">
        <v>44287</v>
      </c>
      <c r="C195">
        <v>91.04</v>
      </c>
      <c r="D195">
        <v>93.8</v>
      </c>
      <c r="E195">
        <v>90.92</v>
      </c>
      <c r="F195">
        <v>93.74</v>
      </c>
      <c r="G195" s="1">
        <v>808710</v>
      </c>
      <c r="H195" s="1">
        <v>74989045</v>
      </c>
      <c r="J195">
        <f t="shared" si="4"/>
        <v>3.6059510628100908E-2</v>
      </c>
      <c r="K195">
        <f t="shared" si="5"/>
        <v>1.6431040854380885</v>
      </c>
    </row>
    <row r="196" spans="1:11" x14ac:dyDescent="0.3">
      <c r="A196">
        <v>193</v>
      </c>
      <c r="B196" s="2">
        <v>44286</v>
      </c>
      <c r="C196">
        <v>91.5</v>
      </c>
      <c r="D196">
        <v>92.68</v>
      </c>
      <c r="E196">
        <v>90.22</v>
      </c>
      <c r="F196">
        <v>90.42</v>
      </c>
      <c r="G196" s="1">
        <v>773107</v>
      </c>
      <c r="H196" s="1">
        <v>70416326</v>
      </c>
      <c r="J196">
        <f t="shared" si="4"/>
        <v>-1.9711544912100382E-2</v>
      </c>
      <c r="K196">
        <f t="shared" si="5"/>
        <v>-1.0116020117447053</v>
      </c>
    </row>
    <row r="197" spans="1:11" x14ac:dyDescent="0.3">
      <c r="A197">
        <v>194</v>
      </c>
      <c r="B197" s="2">
        <v>44285</v>
      </c>
      <c r="C197">
        <v>90.02</v>
      </c>
      <c r="D197">
        <v>92.46</v>
      </c>
      <c r="E197">
        <v>89.76</v>
      </c>
      <c r="F197">
        <v>92.22</v>
      </c>
      <c r="G197" s="1">
        <v>791042</v>
      </c>
      <c r="H197" s="1">
        <v>72141638</v>
      </c>
      <c r="J197">
        <f t="shared" ref="J197:J257" si="6">LN(F197/F198)</f>
        <v>3.7790376780435113E-2</v>
      </c>
      <c r="K197">
        <f t="shared" ref="K197:K257" si="7">(J197-$M$6)/$M$7</f>
        <v>1.7254934338824044</v>
      </c>
    </row>
    <row r="198" spans="1:11" x14ac:dyDescent="0.3">
      <c r="A198">
        <v>195</v>
      </c>
      <c r="B198" s="2">
        <v>44284</v>
      </c>
      <c r="C198">
        <v>87.54</v>
      </c>
      <c r="D198">
        <v>89.94</v>
      </c>
      <c r="E198">
        <v>86.44</v>
      </c>
      <c r="F198">
        <v>88.8</v>
      </c>
      <c r="G198" s="1">
        <v>510697</v>
      </c>
      <c r="H198" s="1">
        <v>45256566</v>
      </c>
      <c r="J198">
        <f t="shared" si="6"/>
        <v>1.1097384864552952E-2</v>
      </c>
      <c r="K198">
        <f t="shared" si="7"/>
        <v>0.45490517434939071</v>
      </c>
    </row>
    <row r="199" spans="1:11" x14ac:dyDescent="0.3">
      <c r="A199">
        <v>196</v>
      </c>
      <c r="B199" s="2">
        <v>44281</v>
      </c>
      <c r="C199">
        <v>88.86</v>
      </c>
      <c r="D199">
        <v>90.26</v>
      </c>
      <c r="E199">
        <v>87.18</v>
      </c>
      <c r="F199">
        <v>87.82</v>
      </c>
      <c r="G199" s="1">
        <v>848920</v>
      </c>
      <c r="H199" s="1">
        <v>75134062</v>
      </c>
      <c r="J199">
        <f t="shared" si="6"/>
        <v>-1.3654986190927343E-3</v>
      </c>
      <c r="K199">
        <f t="shared" si="7"/>
        <v>-0.13832894058795639</v>
      </c>
    </row>
    <row r="200" spans="1:11" x14ac:dyDescent="0.3">
      <c r="A200">
        <v>197</v>
      </c>
      <c r="B200" s="2">
        <v>44280</v>
      </c>
      <c r="C200">
        <v>84.84</v>
      </c>
      <c r="D200">
        <v>88.4</v>
      </c>
      <c r="E200">
        <v>84.46</v>
      </c>
      <c r="F200">
        <v>87.94</v>
      </c>
      <c r="G200" s="1">
        <v>968436</v>
      </c>
      <c r="H200" s="1">
        <v>83795749</v>
      </c>
      <c r="J200">
        <f t="shared" si="6"/>
        <v>3.7775317485999466E-2</v>
      </c>
      <c r="K200">
        <f t="shared" si="7"/>
        <v>1.7247766104267543</v>
      </c>
    </row>
    <row r="201" spans="1:11" x14ac:dyDescent="0.3">
      <c r="A201">
        <v>198</v>
      </c>
      <c r="B201" s="2">
        <v>44279</v>
      </c>
      <c r="C201">
        <v>86.76</v>
      </c>
      <c r="D201">
        <v>87.84</v>
      </c>
      <c r="E201">
        <v>84.02</v>
      </c>
      <c r="F201">
        <v>84.68</v>
      </c>
      <c r="G201" s="1">
        <v>1446337</v>
      </c>
      <c r="H201" s="1">
        <v>124001535</v>
      </c>
      <c r="J201">
        <f t="shared" si="6"/>
        <v>-3.1844643168504008E-2</v>
      </c>
      <c r="K201">
        <f t="shared" si="7"/>
        <v>-1.5891383270790085</v>
      </c>
    </row>
    <row r="202" spans="1:11" x14ac:dyDescent="0.3">
      <c r="A202">
        <v>199</v>
      </c>
      <c r="B202" s="2">
        <v>44278</v>
      </c>
      <c r="C202">
        <v>94.2</v>
      </c>
      <c r="D202">
        <v>94.86</v>
      </c>
      <c r="E202">
        <v>86.76</v>
      </c>
      <c r="F202">
        <v>87.42</v>
      </c>
      <c r="G202" s="1">
        <v>2618586</v>
      </c>
      <c r="H202" s="1">
        <v>233298300</v>
      </c>
      <c r="J202">
        <f t="shared" si="6"/>
        <v>-7.2996134236700358E-2</v>
      </c>
      <c r="K202">
        <f t="shared" si="7"/>
        <v>-3.5479521452639138</v>
      </c>
    </row>
    <row r="203" spans="1:11" x14ac:dyDescent="0.3">
      <c r="A203">
        <v>200</v>
      </c>
      <c r="B203" s="2">
        <v>44277</v>
      </c>
      <c r="C203">
        <v>89.1</v>
      </c>
      <c r="D203">
        <v>94.4</v>
      </c>
      <c r="E203">
        <v>87.74</v>
      </c>
      <c r="F203">
        <v>94.04</v>
      </c>
      <c r="G203" s="1">
        <v>3069144</v>
      </c>
      <c r="H203" s="1">
        <v>282909140</v>
      </c>
      <c r="J203">
        <f t="shared" si="6"/>
        <v>8.542723354453742E-2</v>
      </c>
      <c r="K203">
        <f t="shared" si="7"/>
        <v>3.9930111072950707</v>
      </c>
    </row>
    <row r="204" spans="1:11" x14ac:dyDescent="0.3">
      <c r="A204">
        <v>201</v>
      </c>
      <c r="B204" s="2">
        <v>44274</v>
      </c>
      <c r="C204">
        <v>86.42</v>
      </c>
      <c r="D204">
        <v>87.7</v>
      </c>
      <c r="E204">
        <v>84.7</v>
      </c>
      <c r="F204">
        <v>86.34</v>
      </c>
      <c r="G204" s="1">
        <v>4099367</v>
      </c>
      <c r="H204" s="1">
        <v>353905896</v>
      </c>
      <c r="J204">
        <f t="shared" si="6"/>
        <v>-8.7638937311255802E-3</v>
      </c>
      <c r="K204">
        <f t="shared" si="7"/>
        <v>-0.49049305910860236</v>
      </c>
    </row>
    <row r="205" spans="1:11" x14ac:dyDescent="0.3">
      <c r="A205">
        <v>202</v>
      </c>
      <c r="B205" s="2">
        <v>44273</v>
      </c>
      <c r="C205">
        <v>87.66</v>
      </c>
      <c r="D205">
        <v>90.3</v>
      </c>
      <c r="E205">
        <v>83.52</v>
      </c>
      <c r="F205">
        <v>87.1</v>
      </c>
      <c r="G205" s="1">
        <v>3467594</v>
      </c>
      <c r="H205" s="1">
        <v>304013240</v>
      </c>
      <c r="J205">
        <f t="shared" si="6"/>
        <v>3.6716388906024834E-2</v>
      </c>
      <c r="K205">
        <f t="shared" si="7"/>
        <v>1.6743715368538967</v>
      </c>
    </row>
    <row r="206" spans="1:11" x14ac:dyDescent="0.3">
      <c r="A206">
        <v>203</v>
      </c>
      <c r="B206" s="2">
        <v>44272</v>
      </c>
      <c r="C206">
        <v>83.32</v>
      </c>
      <c r="D206">
        <v>85.48</v>
      </c>
      <c r="E206">
        <v>82.74</v>
      </c>
      <c r="F206">
        <v>83.96</v>
      </c>
      <c r="G206" s="1">
        <v>2130665</v>
      </c>
      <c r="H206" s="1">
        <v>178981371</v>
      </c>
      <c r="J206">
        <f t="shared" si="6"/>
        <v>1.7542201611796787E-2</v>
      </c>
      <c r="K206">
        <f t="shared" si="7"/>
        <v>0.76167889681912759</v>
      </c>
    </row>
    <row r="207" spans="1:11" x14ac:dyDescent="0.3">
      <c r="A207">
        <v>204</v>
      </c>
      <c r="B207" s="2">
        <v>44271</v>
      </c>
      <c r="C207">
        <v>79.84</v>
      </c>
      <c r="D207">
        <v>84.42</v>
      </c>
      <c r="E207">
        <v>79.680000000000007</v>
      </c>
      <c r="F207">
        <v>82.5</v>
      </c>
      <c r="G207" s="1">
        <v>1748133</v>
      </c>
      <c r="H207" s="1">
        <v>143978930</v>
      </c>
      <c r="J207">
        <f t="shared" si="6"/>
        <v>4.7917817501724219E-2</v>
      </c>
      <c r="K207">
        <f t="shared" si="7"/>
        <v>2.2075603119654952</v>
      </c>
    </row>
    <row r="208" spans="1:11" x14ac:dyDescent="0.3">
      <c r="A208">
        <v>205</v>
      </c>
      <c r="B208" s="2">
        <v>44270</v>
      </c>
      <c r="C208">
        <v>76.900000000000006</v>
      </c>
      <c r="D208">
        <v>79.540000000000006</v>
      </c>
      <c r="E208">
        <v>76.900000000000006</v>
      </c>
      <c r="F208">
        <v>78.64</v>
      </c>
      <c r="G208" s="1">
        <v>847643</v>
      </c>
      <c r="H208" s="1">
        <v>66653273</v>
      </c>
      <c r="J208">
        <f t="shared" si="6"/>
        <v>2.3675835685284599E-2</v>
      </c>
      <c r="K208">
        <f t="shared" si="7"/>
        <v>1.0536403025170886</v>
      </c>
    </row>
    <row r="209" spans="1:11" x14ac:dyDescent="0.3">
      <c r="A209">
        <v>206</v>
      </c>
      <c r="B209" s="2">
        <v>44267</v>
      </c>
      <c r="C209">
        <v>77</v>
      </c>
      <c r="D209">
        <v>77.34</v>
      </c>
      <c r="E209">
        <v>75.2</v>
      </c>
      <c r="F209">
        <v>76.8</v>
      </c>
      <c r="G209" s="1">
        <v>520455</v>
      </c>
      <c r="H209" s="1">
        <v>39658531</v>
      </c>
      <c r="J209">
        <f t="shared" si="6"/>
        <v>3.6524955815744691E-3</v>
      </c>
      <c r="K209">
        <f t="shared" si="7"/>
        <v>0.10052793007924431</v>
      </c>
    </row>
    <row r="210" spans="1:11" x14ac:dyDescent="0.3">
      <c r="A210">
        <v>207</v>
      </c>
      <c r="B210" s="2">
        <v>44266</v>
      </c>
      <c r="C210">
        <v>77.48</v>
      </c>
      <c r="D210">
        <v>77.48</v>
      </c>
      <c r="E210">
        <v>75.3</v>
      </c>
      <c r="F210">
        <v>76.52</v>
      </c>
      <c r="G210" s="1">
        <v>650122</v>
      </c>
      <c r="H210" s="1">
        <v>49688170</v>
      </c>
      <c r="J210">
        <f t="shared" si="6"/>
        <v>-7.5511359972316528E-3</v>
      </c>
      <c r="K210">
        <f t="shared" si="7"/>
        <v>-0.43276570718044877</v>
      </c>
    </row>
    <row r="211" spans="1:11" x14ac:dyDescent="0.3">
      <c r="A211">
        <v>208</v>
      </c>
      <c r="B211" s="2">
        <v>44265</v>
      </c>
      <c r="C211">
        <v>75.34</v>
      </c>
      <c r="D211">
        <v>77.44</v>
      </c>
      <c r="E211">
        <v>74.72</v>
      </c>
      <c r="F211">
        <v>77.099999999999994</v>
      </c>
      <c r="G211" s="1">
        <v>569182</v>
      </c>
      <c r="H211" s="1">
        <v>43455153</v>
      </c>
      <c r="J211">
        <f t="shared" si="6"/>
        <v>2.495204961348953E-2</v>
      </c>
      <c r="K211">
        <f t="shared" si="7"/>
        <v>1.1143881736789156</v>
      </c>
    </row>
    <row r="212" spans="1:11" x14ac:dyDescent="0.3">
      <c r="A212">
        <v>209</v>
      </c>
      <c r="B212" s="2">
        <v>44264</v>
      </c>
      <c r="C212">
        <v>76.92</v>
      </c>
      <c r="D212">
        <v>76.98</v>
      </c>
      <c r="E212">
        <v>74.459999999999994</v>
      </c>
      <c r="F212">
        <v>75.2</v>
      </c>
      <c r="G212" s="1">
        <v>778653</v>
      </c>
      <c r="H212" s="1">
        <v>58646086</v>
      </c>
      <c r="J212">
        <f t="shared" si="6"/>
        <v>-2.8060055223356913E-2</v>
      </c>
      <c r="K212">
        <f t="shared" si="7"/>
        <v>-1.4089916793960653</v>
      </c>
    </row>
    <row r="213" spans="1:11" x14ac:dyDescent="0.3">
      <c r="A213">
        <v>210</v>
      </c>
      <c r="B213" s="2">
        <v>44263</v>
      </c>
      <c r="C213">
        <v>76</v>
      </c>
      <c r="D213">
        <v>77.34</v>
      </c>
      <c r="E213">
        <v>75.58</v>
      </c>
      <c r="F213">
        <v>77.34</v>
      </c>
      <c r="G213" s="1">
        <v>718449</v>
      </c>
      <c r="H213" s="1">
        <v>55028524</v>
      </c>
      <c r="J213">
        <f t="shared" si="6"/>
        <v>2.5934655911043533E-2</v>
      </c>
      <c r="K213">
        <f t="shared" si="7"/>
        <v>1.1611603013351066</v>
      </c>
    </row>
    <row r="214" spans="1:11" x14ac:dyDescent="0.3">
      <c r="A214">
        <v>211</v>
      </c>
      <c r="B214" s="2">
        <v>44260</v>
      </c>
      <c r="C214">
        <v>73.5</v>
      </c>
      <c r="D214">
        <v>76.040000000000006</v>
      </c>
      <c r="E214">
        <v>73.400000000000006</v>
      </c>
      <c r="F214">
        <v>75.36</v>
      </c>
      <c r="G214" s="1">
        <v>842467</v>
      </c>
      <c r="H214" s="1">
        <v>63377515</v>
      </c>
      <c r="J214">
        <f t="shared" si="6"/>
        <v>1.6591228850948554E-2</v>
      </c>
      <c r="K214">
        <f t="shared" si="7"/>
        <v>0.71641252769583219</v>
      </c>
    </row>
    <row r="215" spans="1:11" x14ac:dyDescent="0.3">
      <c r="A215">
        <v>212</v>
      </c>
      <c r="B215" s="2">
        <v>44259</v>
      </c>
      <c r="C215">
        <v>72.62</v>
      </c>
      <c r="D215">
        <v>74.86</v>
      </c>
      <c r="E215">
        <v>72.180000000000007</v>
      </c>
      <c r="F215">
        <v>74.12</v>
      </c>
      <c r="G215" s="1">
        <v>874580</v>
      </c>
      <c r="H215" s="1">
        <v>64597041</v>
      </c>
      <c r="J215">
        <f t="shared" si="6"/>
        <v>1.6048216036625058E-2</v>
      </c>
      <c r="K215">
        <f t="shared" si="7"/>
        <v>0.69056508021487373</v>
      </c>
    </row>
    <row r="216" spans="1:11" x14ac:dyDescent="0.3">
      <c r="A216">
        <v>213</v>
      </c>
      <c r="B216" s="2">
        <v>44258</v>
      </c>
      <c r="C216">
        <v>70.86</v>
      </c>
      <c r="D216">
        <v>73.42</v>
      </c>
      <c r="E216">
        <v>70.56</v>
      </c>
      <c r="F216">
        <v>72.94</v>
      </c>
      <c r="G216" s="1">
        <v>1190225</v>
      </c>
      <c r="H216" s="1">
        <v>86319460</v>
      </c>
      <c r="J216">
        <f t="shared" si="6"/>
        <v>4.8886138064606205E-2</v>
      </c>
      <c r="K216">
        <f t="shared" si="7"/>
        <v>2.2536524376642335</v>
      </c>
    </row>
    <row r="217" spans="1:11" x14ac:dyDescent="0.3">
      <c r="A217">
        <v>214</v>
      </c>
      <c r="B217" s="2">
        <v>44257</v>
      </c>
      <c r="C217">
        <v>68.56</v>
      </c>
      <c r="D217">
        <v>69.84</v>
      </c>
      <c r="E217">
        <v>68.34</v>
      </c>
      <c r="F217">
        <v>69.459999999999994</v>
      </c>
      <c r="G217" s="1">
        <v>611148</v>
      </c>
      <c r="H217" s="1">
        <v>42386064</v>
      </c>
      <c r="J217">
        <f t="shared" si="6"/>
        <v>1.4793598291935186E-2</v>
      </c>
      <c r="K217">
        <f t="shared" si="7"/>
        <v>0.63084518888053964</v>
      </c>
    </row>
    <row r="218" spans="1:11" x14ac:dyDescent="0.3">
      <c r="A218">
        <v>215</v>
      </c>
      <c r="B218" s="2">
        <v>44256</v>
      </c>
      <c r="C218">
        <v>67.12</v>
      </c>
      <c r="D218">
        <v>68.78</v>
      </c>
      <c r="E218">
        <v>67.099999999999994</v>
      </c>
      <c r="F218">
        <v>68.44</v>
      </c>
      <c r="G218" s="1">
        <v>614200</v>
      </c>
      <c r="H218" s="1">
        <v>41795313</v>
      </c>
      <c r="J218">
        <f t="shared" si="6"/>
        <v>3.0561642732164291E-2</v>
      </c>
      <c r="K218">
        <f t="shared" si="7"/>
        <v>1.3814051937194651</v>
      </c>
    </row>
    <row r="219" spans="1:11" x14ac:dyDescent="0.3">
      <c r="A219">
        <v>216</v>
      </c>
      <c r="B219" s="2">
        <v>44253</v>
      </c>
      <c r="C219">
        <v>64.78</v>
      </c>
      <c r="D219">
        <v>66.88</v>
      </c>
      <c r="E219">
        <v>64.2</v>
      </c>
      <c r="F219">
        <v>66.38</v>
      </c>
      <c r="G219" s="1">
        <v>827420</v>
      </c>
      <c r="H219" s="1">
        <v>54692842</v>
      </c>
      <c r="J219">
        <f t="shared" si="6"/>
        <v>1.0905894218381902E-2</v>
      </c>
      <c r="K219">
        <f t="shared" si="7"/>
        <v>0.44579020636071198</v>
      </c>
    </row>
    <row r="220" spans="1:11" x14ac:dyDescent="0.3">
      <c r="A220">
        <v>217</v>
      </c>
      <c r="B220" s="2">
        <v>44252</v>
      </c>
      <c r="C220">
        <v>66.400000000000006</v>
      </c>
      <c r="D220">
        <v>67.260000000000005</v>
      </c>
      <c r="E220">
        <v>65.66</v>
      </c>
      <c r="F220">
        <v>65.66</v>
      </c>
      <c r="G220" s="1">
        <v>507883</v>
      </c>
      <c r="H220" s="1">
        <v>33726320</v>
      </c>
      <c r="J220">
        <f t="shared" si="6"/>
        <v>-3.9519735277696883E-3</v>
      </c>
      <c r="K220">
        <f t="shared" si="7"/>
        <v>-0.26144532495198519</v>
      </c>
    </row>
    <row r="221" spans="1:11" x14ac:dyDescent="0.3">
      <c r="A221">
        <v>218</v>
      </c>
      <c r="B221" s="2">
        <v>44251</v>
      </c>
      <c r="C221">
        <v>65.7</v>
      </c>
      <c r="D221">
        <v>66.5</v>
      </c>
      <c r="E221">
        <v>65.44</v>
      </c>
      <c r="F221">
        <v>65.92</v>
      </c>
      <c r="G221" s="1">
        <v>516798</v>
      </c>
      <c r="H221" s="1">
        <v>34063104</v>
      </c>
      <c r="J221">
        <f t="shared" si="6"/>
        <v>3.6474204570433469E-3</v>
      </c>
      <c r="K221">
        <f t="shared" si="7"/>
        <v>0.10028635380090005</v>
      </c>
    </row>
    <row r="222" spans="1:11" x14ac:dyDescent="0.3">
      <c r="A222">
        <v>219</v>
      </c>
      <c r="B222" s="2">
        <v>44250</v>
      </c>
      <c r="C222">
        <v>66.16</v>
      </c>
      <c r="D222">
        <v>66.58</v>
      </c>
      <c r="E222">
        <v>64.819999999999993</v>
      </c>
      <c r="F222">
        <v>65.680000000000007</v>
      </c>
      <c r="G222" s="1">
        <v>532089</v>
      </c>
      <c r="H222" s="1">
        <v>34904149</v>
      </c>
      <c r="J222">
        <f t="shared" si="6"/>
        <v>-4.2540325472251329E-3</v>
      </c>
      <c r="K222">
        <f t="shared" si="7"/>
        <v>-0.27582335514865969</v>
      </c>
    </row>
    <row r="223" spans="1:11" x14ac:dyDescent="0.3">
      <c r="A223">
        <v>220</v>
      </c>
      <c r="B223" s="2">
        <v>44249</v>
      </c>
      <c r="C223">
        <v>64.599999999999994</v>
      </c>
      <c r="D223">
        <v>66.319999999999993</v>
      </c>
      <c r="E223">
        <v>64.02</v>
      </c>
      <c r="F223">
        <v>65.959999999999994</v>
      </c>
      <c r="G223" s="1">
        <v>576315</v>
      </c>
      <c r="H223" s="1">
        <v>37696641</v>
      </c>
      <c r="J223">
        <f t="shared" si="6"/>
        <v>1.5584731016698111E-2</v>
      </c>
      <c r="K223">
        <f t="shared" si="7"/>
        <v>0.66850316124211839</v>
      </c>
    </row>
    <row r="224" spans="1:11" x14ac:dyDescent="0.3">
      <c r="A224">
        <v>221</v>
      </c>
      <c r="B224" s="2">
        <v>44246</v>
      </c>
      <c r="C224">
        <v>64.38</v>
      </c>
      <c r="D224">
        <v>65.84</v>
      </c>
      <c r="E224">
        <v>64.06</v>
      </c>
      <c r="F224">
        <v>64.94</v>
      </c>
      <c r="G224" s="1">
        <v>999619</v>
      </c>
      <c r="H224" s="1">
        <v>65108351</v>
      </c>
      <c r="J224">
        <f t="shared" si="6"/>
        <v>2.4946725564206032E-2</v>
      </c>
      <c r="K224">
        <f t="shared" si="7"/>
        <v>1.1141347485651589</v>
      </c>
    </row>
    <row r="225" spans="1:11" x14ac:dyDescent="0.3">
      <c r="A225">
        <v>222</v>
      </c>
      <c r="B225" s="2">
        <v>44245</v>
      </c>
      <c r="C225">
        <v>60.56</v>
      </c>
      <c r="D225">
        <v>63.88</v>
      </c>
      <c r="E225">
        <v>60.1</v>
      </c>
      <c r="F225">
        <v>63.34</v>
      </c>
      <c r="G225" s="1">
        <v>1368885</v>
      </c>
      <c r="H225" s="1">
        <v>86070805</v>
      </c>
      <c r="J225">
        <f t="shared" si="6"/>
        <v>5.0180457618855555E-2</v>
      </c>
      <c r="K225">
        <f t="shared" si="7"/>
        <v>2.3152621378767728</v>
      </c>
    </row>
    <row r="226" spans="1:11" x14ac:dyDescent="0.3">
      <c r="A226">
        <v>223</v>
      </c>
      <c r="B226" s="2">
        <v>44244</v>
      </c>
      <c r="C226">
        <v>60.82</v>
      </c>
      <c r="D226">
        <v>61.08</v>
      </c>
      <c r="E226">
        <v>59.74</v>
      </c>
      <c r="F226">
        <v>60.24</v>
      </c>
      <c r="G226" s="1">
        <v>287796</v>
      </c>
      <c r="H226" s="1">
        <v>17368170</v>
      </c>
      <c r="J226">
        <f t="shared" si="6"/>
        <v>-9.9108838994540188E-3</v>
      </c>
      <c r="K226">
        <f t="shared" si="7"/>
        <v>-0.54508987037166623</v>
      </c>
    </row>
    <row r="227" spans="1:11" x14ac:dyDescent="0.3">
      <c r="A227">
        <v>224</v>
      </c>
      <c r="B227" s="2">
        <v>44243</v>
      </c>
      <c r="C227">
        <v>60.72</v>
      </c>
      <c r="D227">
        <v>61.24</v>
      </c>
      <c r="E227">
        <v>60.54</v>
      </c>
      <c r="F227">
        <v>60.84</v>
      </c>
      <c r="G227" s="1">
        <v>257399</v>
      </c>
      <c r="H227" s="1">
        <v>15672250</v>
      </c>
      <c r="J227">
        <f t="shared" si="6"/>
        <v>2.9629651306572699E-3</v>
      </c>
      <c r="K227">
        <f t="shared" si="7"/>
        <v>6.7706232972873134E-2</v>
      </c>
    </row>
    <row r="228" spans="1:11" x14ac:dyDescent="0.3">
      <c r="A228">
        <v>225</v>
      </c>
      <c r="B228" s="2">
        <v>44242</v>
      </c>
      <c r="C228">
        <v>60.78</v>
      </c>
      <c r="D228">
        <v>61.2</v>
      </c>
      <c r="E228">
        <v>60.34</v>
      </c>
      <c r="F228">
        <v>60.66</v>
      </c>
      <c r="G228" s="1">
        <v>251690</v>
      </c>
      <c r="H228" s="1">
        <v>15288225</v>
      </c>
      <c r="J228">
        <f t="shared" si="6"/>
        <v>6.2841285021402555E-3</v>
      </c>
      <c r="K228">
        <f t="shared" si="7"/>
        <v>0.22579383892934854</v>
      </c>
    </row>
    <row r="229" spans="1:11" x14ac:dyDescent="0.3">
      <c r="A229">
        <v>226</v>
      </c>
      <c r="B229" s="2">
        <v>44239</v>
      </c>
      <c r="C229">
        <v>60.9</v>
      </c>
      <c r="D229">
        <v>60.9</v>
      </c>
      <c r="E229">
        <v>60.04</v>
      </c>
      <c r="F229">
        <v>60.28</v>
      </c>
      <c r="G229" s="1">
        <v>325686</v>
      </c>
      <c r="H229" s="1">
        <v>19640288</v>
      </c>
      <c r="J229">
        <f t="shared" si="6"/>
        <v>-1.1873490415016548E-2</v>
      </c>
      <c r="K229">
        <f t="shared" si="7"/>
        <v>-0.63851007611761834</v>
      </c>
    </row>
    <row r="230" spans="1:11" x14ac:dyDescent="0.3">
      <c r="A230">
        <v>227</v>
      </c>
      <c r="B230" s="2">
        <v>44238</v>
      </c>
      <c r="C230">
        <v>61.02</v>
      </c>
      <c r="D230">
        <v>61.32</v>
      </c>
      <c r="E230">
        <v>60.26</v>
      </c>
      <c r="F230">
        <v>61</v>
      </c>
      <c r="G230" s="1">
        <v>271849</v>
      </c>
      <c r="H230" s="1">
        <v>16576527</v>
      </c>
      <c r="J230">
        <f t="shared" si="6"/>
        <v>9.8847592325419249E-3</v>
      </c>
      <c r="K230">
        <f t="shared" si="7"/>
        <v>0.39718411047999075</v>
      </c>
    </row>
    <row r="231" spans="1:11" x14ac:dyDescent="0.3">
      <c r="A231">
        <v>228</v>
      </c>
      <c r="B231" s="2">
        <v>44237</v>
      </c>
      <c r="C231">
        <v>60.7</v>
      </c>
      <c r="D231">
        <v>61.44</v>
      </c>
      <c r="E231">
        <v>60.18</v>
      </c>
      <c r="F231">
        <v>60.4</v>
      </c>
      <c r="G231" s="1">
        <v>310635</v>
      </c>
      <c r="H231" s="1">
        <v>18845473</v>
      </c>
      <c r="J231">
        <f t="shared" si="6"/>
        <v>-4.2953973196656987E-3</v>
      </c>
      <c r="K231">
        <f t="shared" si="7"/>
        <v>-0.27779232117490593</v>
      </c>
    </row>
    <row r="232" spans="1:11" x14ac:dyDescent="0.3">
      <c r="A232">
        <v>229</v>
      </c>
      <c r="B232" s="2">
        <v>44236</v>
      </c>
      <c r="C232">
        <v>60.98</v>
      </c>
      <c r="D232">
        <v>61.1</v>
      </c>
      <c r="E232">
        <v>60.3</v>
      </c>
      <c r="F232">
        <v>60.66</v>
      </c>
      <c r="G232" s="1">
        <v>278914</v>
      </c>
      <c r="H232" s="1">
        <v>16909320</v>
      </c>
      <c r="J232">
        <f t="shared" si="6"/>
        <v>-3.6202112929953918E-3</v>
      </c>
      <c r="K232">
        <f t="shared" si="7"/>
        <v>-0.24565341965380663</v>
      </c>
    </row>
    <row r="233" spans="1:11" x14ac:dyDescent="0.3">
      <c r="A233">
        <v>230</v>
      </c>
      <c r="B233" s="2">
        <v>44235</v>
      </c>
      <c r="C233">
        <v>61</v>
      </c>
      <c r="D233">
        <v>61.7</v>
      </c>
      <c r="E233">
        <v>60.56</v>
      </c>
      <c r="F233">
        <v>60.88</v>
      </c>
      <c r="G233" s="1">
        <v>420800</v>
      </c>
      <c r="H233" s="1">
        <v>25730406</v>
      </c>
      <c r="J233">
        <f t="shared" si="6"/>
        <v>-6.568144735306159E-4</v>
      </c>
      <c r="K233">
        <f t="shared" si="7"/>
        <v>-0.10459552629307346</v>
      </c>
    </row>
    <row r="234" spans="1:11" x14ac:dyDescent="0.3">
      <c r="A234">
        <v>231</v>
      </c>
      <c r="B234" s="2">
        <v>44232</v>
      </c>
      <c r="C234">
        <v>61.2</v>
      </c>
      <c r="D234">
        <v>62.14</v>
      </c>
      <c r="E234">
        <v>60.64</v>
      </c>
      <c r="F234">
        <v>60.92</v>
      </c>
      <c r="G234" s="1">
        <v>761697</v>
      </c>
      <c r="H234" s="1">
        <v>46793883</v>
      </c>
      <c r="J234">
        <f t="shared" si="6"/>
        <v>7.2487961556835512E-3</v>
      </c>
      <c r="K234">
        <f t="shared" si="7"/>
        <v>0.27171208589116969</v>
      </c>
    </row>
    <row r="235" spans="1:11" x14ac:dyDescent="0.3">
      <c r="A235">
        <v>232</v>
      </c>
      <c r="B235" s="2">
        <v>44231</v>
      </c>
      <c r="C235">
        <v>61.36</v>
      </c>
      <c r="D235">
        <v>61.62</v>
      </c>
      <c r="E235">
        <v>60.42</v>
      </c>
      <c r="F235">
        <v>60.48</v>
      </c>
      <c r="G235" s="1">
        <v>582919</v>
      </c>
      <c r="H235" s="1">
        <v>35486873</v>
      </c>
      <c r="J235">
        <f t="shared" si="6"/>
        <v>-3.3063316551823257E-4</v>
      </c>
      <c r="K235">
        <f t="shared" si="7"/>
        <v>-8.9069273494372936E-2</v>
      </c>
    </row>
    <row r="236" spans="1:11" x14ac:dyDescent="0.3">
      <c r="A236">
        <v>233</v>
      </c>
      <c r="B236" s="2">
        <v>44230</v>
      </c>
      <c r="C236">
        <v>59.88</v>
      </c>
      <c r="D236">
        <v>61</v>
      </c>
      <c r="E236">
        <v>59.58</v>
      </c>
      <c r="F236">
        <v>60.5</v>
      </c>
      <c r="G236" s="1">
        <v>526185</v>
      </c>
      <c r="H236" s="1">
        <v>31706068</v>
      </c>
      <c r="J236">
        <f t="shared" si="6"/>
        <v>1.801249500233414E-2</v>
      </c>
      <c r="K236">
        <f t="shared" si="7"/>
        <v>0.78406489470335861</v>
      </c>
    </row>
    <row r="237" spans="1:11" x14ac:dyDescent="0.3">
      <c r="A237">
        <v>234</v>
      </c>
      <c r="B237" s="2">
        <v>44229</v>
      </c>
      <c r="C237">
        <v>58.42</v>
      </c>
      <c r="D237">
        <v>59.76</v>
      </c>
      <c r="E237">
        <v>58.38</v>
      </c>
      <c r="F237">
        <v>59.42</v>
      </c>
      <c r="G237" s="1">
        <v>412495</v>
      </c>
      <c r="H237" s="1">
        <v>24456205</v>
      </c>
      <c r="J237">
        <f t="shared" si="6"/>
        <v>2.8334375449890769E-2</v>
      </c>
      <c r="K237">
        <f t="shared" si="7"/>
        <v>1.2753871171914852</v>
      </c>
    </row>
    <row r="238" spans="1:11" x14ac:dyDescent="0.3">
      <c r="A238">
        <v>235</v>
      </c>
      <c r="B238" s="2">
        <v>44228</v>
      </c>
      <c r="C238">
        <v>58.24</v>
      </c>
      <c r="D238">
        <v>58.38</v>
      </c>
      <c r="E238">
        <v>57.26</v>
      </c>
      <c r="F238">
        <v>57.76</v>
      </c>
      <c r="G238" s="1">
        <v>329880</v>
      </c>
      <c r="H238" s="1">
        <v>19048387</v>
      </c>
      <c r="J238">
        <f t="shared" si="6"/>
        <v>4.5115467812661047E-3</v>
      </c>
      <c r="K238">
        <f t="shared" si="7"/>
        <v>0.1414188265402179</v>
      </c>
    </row>
    <row r="239" spans="1:11" x14ac:dyDescent="0.3">
      <c r="A239">
        <v>236</v>
      </c>
      <c r="B239" s="2">
        <v>44225</v>
      </c>
      <c r="C239">
        <v>57.2</v>
      </c>
      <c r="D239">
        <v>58.1</v>
      </c>
      <c r="E239">
        <v>56.5</v>
      </c>
      <c r="F239">
        <v>57.5</v>
      </c>
      <c r="G239" s="1">
        <v>507894</v>
      </c>
      <c r="H239" s="1">
        <v>29216789</v>
      </c>
      <c r="J239">
        <f t="shared" si="6"/>
        <v>-6.9324367756447907E-3</v>
      </c>
      <c r="K239">
        <f t="shared" si="7"/>
        <v>-0.40331558148424496</v>
      </c>
    </row>
    <row r="240" spans="1:11" x14ac:dyDescent="0.3">
      <c r="A240">
        <v>237</v>
      </c>
      <c r="B240" s="2">
        <v>44224</v>
      </c>
      <c r="C240">
        <v>57.98</v>
      </c>
      <c r="D240">
        <v>58.48</v>
      </c>
      <c r="E240">
        <v>56.36</v>
      </c>
      <c r="F240">
        <v>57.9</v>
      </c>
      <c r="G240" s="1">
        <v>503873</v>
      </c>
      <c r="H240" s="1">
        <v>28983305</v>
      </c>
      <c r="J240">
        <f t="shared" si="6"/>
        <v>-9.283202303549171E-3</v>
      </c>
      <c r="K240">
        <f t="shared" si="7"/>
        <v>-0.51521218303729432</v>
      </c>
    </row>
    <row r="241" spans="1:11" x14ac:dyDescent="0.3">
      <c r="A241">
        <v>238</v>
      </c>
      <c r="B241" s="2">
        <v>44223</v>
      </c>
      <c r="C241">
        <v>59.6</v>
      </c>
      <c r="D241">
        <v>59.74</v>
      </c>
      <c r="E241">
        <v>57.54</v>
      </c>
      <c r="F241">
        <v>58.44</v>
      </c>
      <c r="G241" s="1">
        <v>539631</v>
      </c>
      <c r="H241" s="1">
        <v>31576673</v>
      </c>
      <c r="J241">
        <f t="shared" si="6"/>
        <v>-2.2670569973293093E-2</v>
      </c>
      <c r="K241">
        <f t="shared" si="7"/>
        <v>-1.1524518091096241</v>
      </c>
    </row>
    <row r="242" spans="1:11" x14ac:dyDescent="0.3">
      <c r="A242">
        <v>239</v>
      </c>
      <c r="B242" s="2">
        <v>44222</v>
      </c>
      <c r="C242">
        <v>58.56</v>
      </c>
      <c r="D242">
        <v>60.24</v>
      </c>
      <c r="E242">
        <v>57.8</v>
      </c>
      <c r="F242">
        <v>59.78</v>
      </c>
      <c r="G242" s="1">
        <v>449525</v>
      </c>
      <c r="H242" s="1">
        <v>26715953</v>
      </c>
      <c r="J242">
        <f t="shared" si="6"/>
        <v>1.8572203581010846E-2</v>
      </c>
      <c r="K242">
        <f t="shared" si="7"/>
        <v>0.81070706172111429</v>
      </c>
    </row>
    <row r="243" spans="1:11" x14ac:dyDescent="0.3">
      <c r="A243">
        <v>240</v>
      </c>
      <c r="B243" s="2">
        <v>44221</v>
      </c>
      <c r="C243">
        <v>60.86</v>
      </c>
      <c r="D243">
        <v>61.92</v>
      </c>
      <c r="E243">
        <v>58.16</v>
      </c>
      <c r="F243">
        <v>58.68</v>
      </c>
      <c r="G243" s="1">
        <v>697342</v>
      </c>
      <c r="H243" s="1">
        <v>41507617</v>
      </c>
      <c r="J243">
        <f t="shared" si="6"/>
        <v>-2.3245109280403249E-2</v>
      </c>
      <c r="K243">
        <f t="shared" si="7"/>
        <v>-1.1797999198255325</v>
      </c>
    </row>
    <row r="244" spans="1:11" x14ac:dyDescent="0.3">
      <c r="A244">
        <v>241</v>
      </c>
      <c r="B244" s="2">
        <v>44218</v>
      </c>
      <c r="C244">
        <v>59.12</v>
      </c>
      <c r="D244">
        <v>61.56</v>
      </c>
      <c r="E244">
        <v>58.14</v>
      </c>
      <c r="F244">
        <v>60.06</v>
      </c>
      <c r="G244" s="1">
        <v>1023464</v>
      </c>
      <c r="H244" s="1">
        <v>61579232</v>
      </c>
      <c r="J244">
        <f t="shared" si="6"/>
        <v>8.3598547393760828E-3</v>
      </c>
      <c r="K244">
        <f t="shared" si="7"/>
        <v>0.32459855124289211</v>
      </c>
    </row>
    <row r="245" spans="1:11" x14ac:dyDescent="0.3">
      <c r="A245">
        <v>242</v>
      </c>
      <c r="B245" s="2">
        <v>44217</v>
      </c>
      <c r="C245">
        <v>59.3</v>
      </c>
      <c r="D245">
        <v>59.98</v>
      </c>
      <c r="E245">
        <v>58.6</v>
      </c>
      <c r="F245">
        <v>59.56</v>
      </c>
      <c r="G245" s="1">
        <v>462719</v>
      </c>
      <c r="H245" s="1">
        <v>27524897</v>
      </c>
      <c r="J245">
        <f t="shared" si="6"/>
        <v>9.7858044286780604E-3</v>
      </c>
      <c r="K245">
        <f t="shared" si="7"/>
        <v>0.39247385497884518</v>
      </c>
    </row>
    <row r="246" spans="1:11" x14ac:dyDescent="0.3">
      <c r="A246">
        <v>243</v>
      </c>
      <c r="B246" s="2">
        <v>44216</v>
      </c>
      <c r="C246">
        <v>57.52</v>
      </c>
      <c r="D246">
        <v>59.06</v>
      </c>
      <c r="E246">
        <v>57.52</v>
      </c>
      <c r="F246">
        <v>58.98</v>
      </c>
      <c r="G246" s="1">
        <v>467954</v>
      </c>
      <c r="H246" s="1">
        <v>27457081</v>
      </c>
      <c r="J246">
        <f t="shared" si="6"/>
        <v>3.2044085355801125E-2</v>
      </c>
      <c r="K246">
        <f t="shared" si="7"/>
        <v>1.4519695650331044</v>
      </c>
    </row>
    <row r="247" spans="1:11" x14ac:dyDescent="0.3">
      <c r="A247">
        <v>244</v>
      </c>
      <c r="B247" s="2">
        <v>44215</v>
      </c>
      <c r="C247">
        <v>57.34</v>
      </c>
      <c r="D247">
        <v>57.6</v>
      </c>
      <c r="E247">
        <v>56.6</v>
      </c>
      <c r="F247">
        <v>57.12</v>
      </c>
      <c r="G247" s="1">
        <v>391409</v>
      </c>
      <c r="H247" s="1">
        <v>22381318</v>
      </c>
      <c r="J247">
        <f t="shared" si="6"/>
        <v>1.7522345468028661E-3</v>
      </c>
      <c r="K247">
        <f t="shared" si="7"/>
        <v>1.0075373526665694E-2</v>
      </c>
    </row>
    <row r="248" spans="1:11" x14ac:dyDescent="0.3">
      <c r="A248">
        <v>245</v>
      </c>
      <c r="B248" s="2">
        <v>44214</v>
      </c>
      <c r="C248">
        <v>56.34</v>
      </c>
      <c r="D248">
        <v>57.3</v>
      </c>
      <c r="E248">
        <v>56.14</v>
      </c>
      <c r="F248">
        <v>57.02</v>
      </c>
      <c r="G248" s="1">
        <v>292638</v>
      </c>
      <c r="H248" s="1">
        <v>16642234</v>
      </c>
      <c r="J248">
        <f t="shared" si="6"/>
        <v>0</v>
      </c>
      <c r="K248">
        <f t="shared" si="7"/>
        <v>-7.3331111970795435E-2</v>
      </c>
    </row>
    <row r="249" spans="1:11" x14ac:dyDescent="0.3">
      <c r="A249">
        <v>246</v>
      </c>
      <c r="B249" s="2">
        <v>44211</v>
      </c>
      <c r="C249">
        <v>57.5</v>
      </c>
      <c r="D249">
        <v>57.98</v>
      </c>
      <c r="E249">
        <v>56.3</v>
      </c>
      <c r="F249">
        <v>57.02</v>
      </c>
      <c r="G249" s="1">
        <v>510899</v>
      </c>
      <c r="H249" s="1">
        <v>29237571</v>
      </c>
      <c r="J249">
        <f t="shared" si="6"/>
        <v>-8.3828643187788005E-3</v>
      </c>
      <c r="K249">
        <f t="shared" si="7"/>
        <v>-0.4723560327538861</v>
      </c>
    </row>
    <row r="250" spans="1:11" x14ac:dyDescent="0.3">
      <c r="A250">
        <v>247</v>
      </c>
      <c r="B250" s="2">
        <v>44210</v>
      </c>
      <c r="C250">
        <v>56.36</v>
      </c>
      <c r="D250">
        <v>57.84</v>
      </c>
      <c r="E250">
        <v>56.2</v>
      </c>
      <c r="F250">
        <v>57.5</v>
      </c>
      <c r="G250" s="1">
        <v>609731</v>
      </c>
      <c r="H250" s="1">
        <v>35012491</v>
      </c>
      <c r="J250">
        <f t="shared" si="6"/>
        <v>2.5362402066662532E-2</v>
      </c>
      <c r="K250">
        <f t="shared" si="7"/>
        <v>1.1339209788030187</v>
      </c>
    </row>
    <row r="251" spans="1:11" x14ac:dyDescent="0.3">
      <c r="A251">
        <v>248</v>
      </c>
      <c r="B251" s="2">
        <v>44209</v>
      </c>
      <c r="C251">
        <v>55.58</v>
      </c>
      <c r="D251">
        <v>56.36</v>
      </c>
      <c r="E251">
        <v>55.02</v>
      </c>
      <c r="F251">
        <v>56.06</v>
      </c>
      <c r="G251" s="1">
        <v>587620</v>
      </c>
      <c r="H251" s="1">
        <v>32856488</v>
      </c>
      <c r="J251">
        <f t="shared" si="6"/>
        <v>6.8015297104780841E-3</v>
      </c>
      <c r="K251">
        <f t="shared" si="7"/>
        <v>0.25042217219577001</v>
      </c>
    </row>
    <row r="252" spans="1:11" x14ac:dyDescent="0.3">
      <c r="A252">
        <v>249</v>
      </c>
      <c r="B252" s="2">
        <v>44208</v>
      </c>
      <c r="C252">
        <v>55</v>
      </c>
      <c r="D252">
        <v>55.68</v>
      </c>
      <c r="E252">
        <v>54.06</v>
      </c>
      <c r="F252">
        <v>55.68</v>
      </c>
      <c r="G252" s="1">
        <v>559494</v>
      </c>
      <c r="H252" s="1">
        <v>30793076</v>
      </c>
      <c r="J252">
        <f t="shared" si="6"/>
        <v>1.2651533289064583E-2</v>
      </c>
      <c r="K252">
        <f t="shared" si="7"/>
        <v>0.5288827467391416</v>
      </c>
    </row>
    <row r="253" spans="1:11" x14ac:dyDescent="0.3">
      <c r="A253">
        <v>250</v>
      </c>
      <c r="B253" s="2">
        <v>44207</v>
      </c>
      <c r="C253">
        <v>55.38</v>
      </c>
      <c r="D253">
        <v>55.5</v>
      </c>
      <c r="E253">
        <v>54.4</v>
      </c>
      <c r="F253">
        <v>54.98</v>
      </c>
      <c r="G253" s="1">
        <v>473522</v>
      </c>
      <c r="H253" s="1">
        <v>26023604</v>
      </c>
      <c r="J253">
        <f t="shared" si="6"/>
        <v>-1.3010664196138751E-2</v>
      </c>
      <c r="K253">
        <f t="shared" si="7"/>
        <v>-0.69263962667140777</v>
      </c>
    </row>
    <row r="254" spans="1:11" x14ac:dyDescent="0.3">
      <c r="A254">
        <v>251</v>
      </c>
      <c r="B254" s="2">
        <v>44204</v>
      </c>
      <c r="C254">
        <v>56.52</v>
      </c>
      <c r="D254">
        <v>56.84</v>
      </c>
      <c r="E254">
        <v>55.2</v>
      </c>
      <c r="F254">
        <v>55.7</v>
      </c>
      <c r="G254" s="1">
        <v>584763</v>
      </c>
      <c r="H254" s="1">
        <v>32597425</v>
      </c>
      <c r="J254">
        <f t="shared" si="6"/>
        <v>-1.1069564916548603E-2</v>
      </c>
      <c r="K254">
        <f t="shared" si="7"/>
        <v>-0.60024316684377121</v>
      </c>
    </row>
    <row r="255" spans="1:11" x14ac:dyDescent="0.3">
      <c r="A255">
        <v>252</v>
      </c>
      <c r="B255" s="2">
        <v>44203</v>
      </c>
      <c r="C255">
        <v>56</v>
      </c>
      <c r="D255">
        <v>56.76</v>
      </c>
      <c r="E255">
        <v>55.56</v>
      </c>
      <c r="F255">
        <v>56.32</v>
      </c>
      <c r="G255" s="1">
        <v>539503</v>
      </c>
      <c r="H255" s="1">
        <v>30398436</v>
      </c>
      <c r="J255">
        <f t="shared" si="6"/>
        <v>7.4853316887335559E-3</v>
      </c>
      <c r="K255">
        <f t="shared" si="7"/>
        <v>0.28297119360763739</v>
      </c>
    </row>
    <row r="256" spans="1:11" x14ac:dyDescent="0.3">
      <c r="A256">
        <v>253</v>
      </c>
      <c r="B256" s="2">
        <v>44202</v>
      </c>
      <c r="C256">
        <v>57</v>
      </c>
      <c r="D256">
        <v>57.7</v>
      </c>
      <c r="E256">
        <v>55.16</v>
      </c>
      <c r="F256">
        <v>55.9</v>
      </c>
      <c r="G256" s="1">
        <v>741362</v>
      </c>
      <c r="H256" s="1">
        <v>41660755</v>
      </c>
      <c r="J256">
        <f t="shared" si="6"/>
        <v>-8.1953068694260202E-3</v>
      </c>
      <c r="K256">
        <f t="shared" si="7"/>
        <v>-0.46342828520551899</v>
      </c>
    </row>
    <row r="257" spans="1:11" x14ac:dyDescent="0.3">
      <c r="A257">
        <v>254</v>
      </c>
      <c r="B257" s="2">
        <v>44201</v>
      </c>
      <c r="C257">
        <v>56.16</v>
      </c>
      <c r="D257">
        <v>57.08</v>
      </c>
      <c r="E257">
        <v>55.54</v>
      </c>
      <c r="F257">
        <v>56.36</v>
      </c>
      <c r="G257" s="1">
        <v>591282</v>
      </c>
      <c r="H257" s="1">
        <v>33267014</v>
      </c>
      <c r="J257">
        <f t="shared" si="6"/>
        <v>-1.0640185433708502E-3</v>
      </c>
      <c r="K257">
        <f t="shared" si="7"/>
        <v>-0.12397846815300113</v>
      </c>
    </row>
    <row r="258" spans="1:11" x14ac:dyDescent="0.3">
      <c r="A258">
        <v>255</v>
      </c>
      <c r="B258" s="2">
        <v>44200</v>
      </c>
      <c r="C258">
        <v>57.68</v>
      </c>
      <c r="D258">
        <v>57.68</v>
      </c>
      <c r="E258">
        <v>55.88</v>
      </c>
      <c r="F258">
        <v>56.42</v>
      </c>
      <c r="G258" s="1">
        <v>498984</v>
      </c>
      <c r="H258" s="1">
        <v>28349622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02F-E303-4CC6-816A-D11A9B07E720}">
  <dimension ref="A1:N258"/>
  <sheetViews>
    <sheetView workbookViewId="0"/>
  </sheetViews>
  <sheetFormatPr defaultRowHeight="14.4" x14ac:dyDescent="0.3"/>
  <cols>
    <col min="2" max="2" width="10.5546875" bestFit="1" customWidth="1"/>
    <col min="8" max="8" width="12.6640625" bestFit="1" customWidth="1"/>
    <col min="10" max="10" width="14.77734375" bestFit="1" customWidth="1"/>
    <col min="11" max="11" width="12.109375" bestFit="1" customWidth="1"/>
    <col min="12" max="12" width="44.6640625" bestFit="1" customWidth="1"/>
    <col min="13" max="13" width="12" bestFit="1" customWidth="1"/>
  </cols>
  <sheetData>
    <row r="1" spans="1:14" ht="31.2" x14ac:dyDescent="0.6">
      <c r="A1" s="3" t="s">
        <v>73</v>
      </c>
    </row>
    <row r="2" spans="1:14" x14ac:dyDescent="0.3">
      <c r="J2" t="s">
        <v>74</v>
      </c>
    </row>
    <row r="3" spans="1:14" x14ac:dyDescent="0.3">
      <c r="A3" t="s">
        <v>11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J3" t="s">
        <v>14</v>
      </c>
      <c r="K3" t="s">
        <v>10</v>
      </c>
    </row>
    <row r="4" spans="1:14" x14ac:dyDescent="0.3">
      <c r="A4">
        <v>1</v>
      </c>
      <c r="B4" s="2">
        <v>44560</v>
      </c>
      <c r="C4">
        <v>151.18</v>
      </c>
      <c r="D4">
        <v>152.68</v>
      </c>
      <c r="E4">
        <v>150.94</v>
      </c>
      <c r="F4">
        <v>152.68</v>
      </c>
      <c r="G4" s="1">
        <v>881579</v>
      </c>
      <c r="H4" s="1">
        <v>134277666</v>
      </c>
      <c r="J4">
        <f>LN(F4/F5)</f>
        <v>5.912123901262346E-3</v>
      </c>
      <c r="K4">
        <f>(J4-$M$6)/$M$7</f>
        <v>0.29380168145957086</v>
      </c>
    </row>
    <row r="5" spans="1:14" x14ac:dyDescent="0.3">
      <c r="A5">
        <v>2</v>
      </c>
      <c r="B5" s="2">
        <v>44559</v>
      </c>
      <c r="C5">
        <v>152.56</v>
      </c>
      <c r="D5">
        <v>152.76</v>
      </c>
      <c r="E5">
        <v>151.19999999999999</v>
      </c>
      <c r="F5">
        <v>151.78</v>
      </c>
      <c r="G5" s="1">
        <v>687999</v>
      </c>
      <c r="H5" s="1">
        <v>104541517</v>
      </c>
      <c r="J5">
        <f t="shared" ref="J5:J68" si="0">LN(F5/F6)</f>
        <v>-6.8286542436538722E-3</v>
      </c>
      <c r="K5">
        <f t="shared" ref="K5:K68" si="1">(J5-$M$6)/$M$7</f>
        <v>-0.47247241740572166</v>
      </c>
    </row>
    <row r="6" spans="1:14" x14ac:dyDescent="0.3">
      <c r="A6">
        <v>3</v>
      </c>
      <c r="B6" s="2">
        <v>44558</v>
      </c>
      <c r="C6">
        <v>151.13999999999999</v>
      </c>
      <c r="D6">
        <v>153.06</v>
      </c>
      <c r="E6">
        <v>150.4</v>
      </c>
      <c r="F6">
        <v>152.82</v>
      </c>
      <c r="G6" s="1">
        <v>581094</v>
      </c>
      <c r="H6" s="1">
        <v>88672920</v>
      </c>
      <c r="J6">
        <f t="shared" si="0"/>
        <v>1.330630264556488E-2</v>
      </c>
      <c r="K6">
        <f t="shared" si="1"/>
        <v>0.73851295338452305</v>
      </c>
      <c r="L6" t="s">
        <v>75</v>
      </c>
      <c r="M6" s="12">
        <f>AVERAGE(J4:J257)</f>
        <v>1.0271068458473159E-3</v>
      </c>
    </row>
    <row r="7" spans="1:14" x14ac:dyDescent="0.3">
      <c r="A7">
        <v>4</v>
      </c>
      <c r="B7" s="2">
        <v>44557</v>
      </c>
      <c r="C7">
        <v>149.24</v>
      </c>
      <c r="D7">
        <v>151.06</v>
      </c>
      <c r="E7">
        <v>149.24</v>
      </c>
      <c r="F7">
        <v>150.80000000000001</v>
      </c>
      <c r="G7" s="1">
        <v>482423</v>
      </c>
      <c r="H7" s="1">
        <v>72673481</v>
      </c>
      <c r="J7">
        <f t="shared" si="0"/>
        <v>3.8535693159899723E-3</v>
      </c>
      <c r="K7">
        <f t="shared" si="1"/>
        <v>0.16999314780073624</v>
      </c>
      <c r="L7" t="s">
        <v>76</v>
      </c>
      <c r="M7" s="12">
        <f>STDEVP(J4:J257)</f>
        <v>1.6626920006539318E-2</v>
      </c>
    </row>
    <row r="8" spans="1:14" x14ac:dyDescent="0.3">
      <c r="A8">
        <v>5</v>
      </c>
      <c r="B8" s="2">
        <v>44553</v>
      </c>
      <c r="C8">
        <v>148.4</v>
      </c>
      <c r="D8">
        <v>150.22</v>
      </c>
      <c r="E8">
        <v>148.16</v>
      </c>
      <c r="F8">
        <v>150.22</v>
      </c>
      <c r="G8" s="1">
        <v>795339</v>
      </c>
      <c r="H8" s="1">
        <v>118880516</v>
      </c>
      <c r="J8">
        <f t="shared" si="0"/>
        <v>1.7324008096067926E-2</v>
      </c>
      <c r="K8">
        <f t="shared" si="1"/>
        <v>0.98015154002130811</v>
      </c>
    </row>
    <row r="9" spans="1:14" x14ac:dyDescent="0.3">
      <c r="A9">
        <v>6</v>
      </c>
      <c r="B9" s="2">
        <v>44552</v>
      </c>
      <c r="C9">
        <v>146.80000000000001</v>
      </c>
      <c r="D9">
        <v>147.78</v>
      </c>
      <c r="E9">
        <v>145.84</v>
      </c>
      <c r="F9">
        <v>147.63999999999999</v>
      </c>
      <c r="G9" s="1">
        <v>612214</v>
      </c>
      <c r="H9" s="1">
        <v>90093099</v>
      </c>
      <c r="J9">
        <f t="shared" si="0"/>
        <v>7.2055236640935598E-3</v>
      </c>
      <c r="K9">
        <f t="shared" si="1"/>
        <v>0.37159117959407345</v>
      </c>
      <c r="L9" t="s">
        <v>12</v>
      </c>
      <c r="M9" s="12">
        <f>COUNT(J4:J257)*M6</f>
        <v>0.26088513884521825</v>
      </c>
    </row>
    <row r="10" spans="1:14" x14ac:dyDescent="0.3">
      <c r="A10">
        <v>7</v>
      </c>
      <c r="B10" s="2">
        <v>44551</v>
      </c>
      <c r="C10">
        <v>145.9</v>
      </c>
      <c r="D10">
        <v>146.68</v>
      </c>
      <c r="E10">
        <v>144.16</v>
      </c>
      <c r="F10">
        <v>146.58000000000001</v>
      </c>
      <c r="G10" s="1">
        <v>795532</v>
      </c>
      <c r="H10" s="1">
        <v>116127421</v>
      </c>
      <c r="J10">
        <f t="shared" si="0"/>
        <v>1.3046947413806895E-2</v>
      </c>
      <c r="K10">
        <f t="shared" si="1"/>
        <v>0.7229144401508043</v>
      </c>
      <c r="L10" t="s">
        <v>13</v>
      </c>
      <c r="M10" s="12">
        <f>COUNT(J4:J257)^0.5*M7</f>
        <v>0.26498949998364046</v>
      </c>
    </row>
    <row r="11" spans="1:14" x14ac:dyDescent="0.3">
      <c r="A11">
        <v>8</v>
      </c>
      <c r="B11" s="2">
        <v>44550</v>
      </c>
      <c r="C11">
        <v>144.9</v>
      </c>
      <c r="D11">
        <v>145.69999999999999</v>
      </c>
      <c r="E11">
        <v>141.18</v>
      </c>
      <c r="F11">
        <v>144.68</v>
      </c>
      <c r="G11" s="1">
        <v>1436804</v>
      </c>
      <c r="H11" s="1">
        <v>206881385</v>
      </c>
      <c r="J11">
        <f t="shared" si="0"/>
        <v>-2.2011962632856961E-2</v>
      </c>
      <c r="K11">
        <f t="shared" si="1"/>
        <v>-1.3856486631103704</v>
      </c>
    </row>
    <row r="12" spans="1:14" x14ac:dyDescent="0.3">
      <c r="A12">
        <v>9</v>
      </c>
      <c r="B12" s="2">
        <v>44547</v>
      </c>
      <c r="C12">
        <v>149.5</v>
      </c>
      <c r="D12">
        <v>150.04</v>
      </c>
      <c r="E12">
        <v>147.12</v>
      </c>
      <c r="F12">
        <v>147.9</v>
      </c>
      <c r="G12" s="1">
        <v>2836145</v>
      </c>
      <c r="H12" s="1">
        <v>419889464</v>
      </c>
      <c r="J12">
        <f t="shared" si="0"/>
        <v>-1.4098924379501648E-2</v>
      </c>
      <c r="K12">
        <f t="shared" si="1"/>
        <v>-0.90973140060816682</v>
      </c>
      <c r="L12" t="s">
        <v>19</v>
      </c>
      <c r="M12" s="4">
        <f>$F$258</f>
        <v>117.62</v>
      </c>
    </row>
    <row r="13" spans="1:14" x14ac:dyDescent="0.3">
      <c r="A13">
        <v>10</v>
      </c>
      <c r="B13" s="2">
        <v>44546</v>
      </c>
      <c r="C13">
        <v>151.4</v>
      </c>
      <c r="D13">
        <v>152.22</v>
      </c>
      <c r="E13">
        <v>149.66</v>
      </c>
      <c r="F13">
        <v>150</v>
      </c>
      <c r="G13" s="1">
        <v>1580290</v>
      </c>
      <c r="H13" s="1">
        <v>238093855</v>
      </c>
      <c r="J13">
        <f t="shared" si="0"/>
        <v>9.6463770518053354E-3</v>
      </c>
      <c r="K13">
        <f t="shared" si="1"/>
        <v>0.51839247452733805</v>
      </c>
      <c r="L13" t="s">
        <v>18</v>
      </c>
      <c r="M13">
        <f>M12*EXP(M9)</f>
        <v>152.67999999999989</v>
      </c>
    </row>
    <row r="14" spans="1:14" x14ac:dyDescent="0.3">
      <c r="A14">
        <v>11</v>
      </c>
      <c r="B14" s="2">
        <v>44545</v>
      </c>
      <c r="C14">
        <v>148.52000000000001</v>
      </c>
      <c r="D14">
        <v>149.30000000000001</v>
      </c>
      <c r="E14">
        <v>147.96</v>
      </c>
      <c r="F14">
        <v>148.56</v>
      </c>
      <c r="G14" s="1">
        <v>886773</v>
      </c>
      <c r="H14" s="1">
        <v>131752599</v>
      </c>
      <c r="J14">
        <f t="shared" si="0"/>
        <v>8.3818254675858718E-3</v>
      </c>
      <c r="K14">
        <f t="shared" si="1"/>
        <v>0.4423380048046161</v>
      </c>
      <c r="L14" s="5" t="s">
        <v>20</v>
      </c>
      <c r="M14" s="13">
        <f>(M13-M12)/M12</f>
        <v>0.29807855806835476</v>
      </c>
      <c r="N14" t="s">
        <v>77</v>
      </c>
    </row>
    <row r="15" spans="1:14" x14ac:dyDescent="0.3">
      <c r="A15">
        <v>12</v>
      </c>
      <c r="B15" s="2">
        <v>44544</v>
      </c>
      <c r="C15">
        <v>151.08000000000001</v>
      </c>
      <c r="D15">
        <v>152.47999999999999</v>
      </c>
      <c r="E15">
        <v>147.18</v>
      </c>
      <c r="F15">
        <v>147.32</v>
      </c>
      <c r="G15" s="1">
        <v>1105963</v>
      </c>
      <c r="H15" s="1">
        <v>164428875</v>
      </c>
      <c r="J15">
        <f t="shared" si="0"/>
        <v>-2.1754584260204966E-2</v>
      </c>
      <c r="K15">
        <f t="shared" si="1"/>
        <v>-1.3701690449639687</v>
      </c>
      <c r="L15" t="s">
        <v>21</v>
      </c>
      <c r="M15" s="4">
        <f>M12*EXP(M10)-M12</f>
        <v>35.687941626705452</v>
      </c>
    </row>
    <row r="16" spans="1:14" x14ac:dyDescent="0.3">
      <c r="A16">
        <v>13</v>
      </c>
      <c r="B16" s="2">
        <v>44543</v>
      </c>
      <c r="C16">
        <v>151.19999999999999</v>
      </c>
      <c r="D16">
        <v>153.58000000000001</v>
      </c>
      <c r="E16">
        <v>150.06</v>
      </c>
      <c r="F16">
        <v>150.56</v>
      </c>
      <c r="G16" s="1">
        <v>1162994</v>
      </c>
      <c r="H16" s="1">
        <v>176061608</v>
      </c>
      <c r="J16">
        <f t="shared" si="0"/>
        <v>-3.1830265601209893E-3</v>
      </c>
      <c r="K16">
        <f t="shared" si="1"/>
        <v>-0.25321186391180522</v>
      </c>
      <c r="L16" s="5" t="s">
        <v>22</v>
      </c>
      <c r="M16" s="13">
        <f>M15/M12</f>
        <v>0.30341728980365118</v>
      </c>
      <c r="N16" t="s">
        <v>78</v>
      </c>
    </row>
    <row r="17" spans="1:11" x14ac:dyDescent="0.3">
      <c r="A17">
        <v>14</v>
      </c>
      <c r="B17" s="2">
        <v>44540</v>
      </c>
      <c r="C17">
        <v>149.69999999999999</v>
      </c>
      <c r="D17">
        <v>151.56</v>
      </c>
      <c r="E17">
        <v>149.6</v>
      </c>
      <c r="F17">
        <v>151.04</v>
      </c>
      <c r="G17" s="1">
        <v>955827</v>
      </c>
      <c r="H17" s="1">
        <v>144188757</v>
      </c>
      <c r="J17">
        <f t="shared" si="0"/>
        <v>1.3242402191084674E-4</v>
      </c>
      <c r="K17">
        <f t="shared" si="1"/>
        <v>-5.3809293818975076E-2</v>
      </c>
    </row>
    <row r="18" spans="1:11" x14ac:dyDescent="0.3">
      <c r="A18">
        <v>15</v>
      </c>
      <c r="B18" s="2">
        <v>44539</v>
      </c>
      <c r="C18">
        <v>152.18</v>
      </c>
      <c r="D18">
        <v>152.88</v>
      </c>
      <c r="E18">
        <v>150.19999999999999</v>
      </c>
      <c r="F18">
        <v>151.02000000000001</v>
      </c>
      <c r="G18" s="1">
        <v>800581</v>
      </c>
      <c r="H18" s="1">
        <v>120981512</v>
      </c>
      <c r="J18">
        <f t="shared" si="0"/>
        <v>-3.8331948329916737E-3</v>
      </c>
      <c r="K18">
        <f t="shared" si="1"/>
        <v>-0.29231521393784582</v>
      </c>
    </row>
    <row r="19" spans="1:11" x14ac:dyDescent="0.3">
      <c r="A19">
        <v>16</v>
      </c>
      <c r="B19" s="2">
        <v>44538</v>
      </c>
      <c r="C19">
        <v>153.34</v>
      </c>
      <c r="D19">
        <v>154.69999999999999</v>
      </c>
      <c r="E19">
        <v>151.52000000000001</v>
      </c>
      <c r="F19">
        <v>151.6</v>
      </c>
      <c r="G19" s="1">
        <v>1229100</v>
      </c>
      <c r="H19" s="1">
        <v>187537389</v>
      </c>
      <c r="J19">
        <f t="shared" si="0"/>
        <v>-9.8458294553667777E-3</v>
      </c>
      <c r="K19">
        <f t="shared" si="1"/>
        <v>-0.65393568363459975</v>
      </c>
    </row>
    <row r="20" spans="1:11" x14ac:dyDescent="0.3">
      <c r="A20">
        <v>17</v>
      </c>
      <c r="B20" s="2">
        <v>44537</v>
      </c>
      <c r="C20">
        <v>149.84</v>
      </c>
      <c r="D20">
        <v>153.4</v>
      </c>
      <c r="E20">
        <v>149.84</v>
      </c>
      <c r="F20">
        <v>153.1</v>
      </c>
      <c r="G20" s="1">
        <v>1656906</v>
      </c>
      <c r="H20" s="1">
        <v>252734883</v>
      </c>
      <c r="J20">
        <f t="shared" si="0"/>
        <v>2.4865717056082391E-2</v>
      </c>
      <c r="K20">
        <f t="shared" si="1"/>
        <v>1.4337357851519958</v>
      </c>
    </row>
    <row r="21" spans="1:11" x14ac:dyDescent="0.3">
      <c r="A21">
        <v>18</v>
      </c>
      <c r="B21" s="2">
        <v>44536</v>
      </c>
      <c r="C21">
        <v>147.9</v>
      </c>
      <c r="D21">
        <v>149.66</v>
      </c>
      <c r="E21">
        <v>145.78</v>
      </c>
      <c r="F21">
        <v>149.34</v>
      </c>
      <c r="G21" s="1">
        <v>1343273</v>
      </c>
      <c r="H21" s="1">
        <v>199345016</v>
      </c>
      <c r="J21">
        <f t="shared" si="0"/>
        <v>1.8927156875737899E-2</v>
      </c>
      <c r="K21">
        <f t="shared" si="1"/>
        <v>1.0765704064763979</v>
      </c>
    </row>
    <row r="22" spans="1:11" x14ac:dyDescent="0.3">
      <c r="A22">
        <v>19</v>
      </c>
      <c r="B22" s="2">
        <v>44533</v>
      </c>
      <c r="C22">
        <v>149.9</v>
      </c>
      <c r="D22">
        <v>150.19999999999999</v>
      </c>
      <c r="E22">
        <v>146</v>
      </c>
      <c r="F22">
        <v>146.54</v>
      </c>
      <c r="G22" s="1">
        <v>1780441</v>
      </c>
      <c r="H22" s="1">
        <v>263193073</v>
      </c>
      <c r="J22">
        <f t="shared" si="0"/>
        <v>-8.5615797822836959E-3</v>
      </c>
      <c r="K22">
        <f t="shared" si="1"/>
        <v>-0.57669650328261701</v>
      </c>
    </row>
    <row r="23" spans="1:11" x14ac:dyDescent="0.3">
      <c r="A23">
        <v>20</v>
      </c>
      <c r="B23" s="2">
        <v>44532</v>
      </c>
      <c r="C23">
        <v>145.76</v>
      </c>
      <c r="D23">
        <v>148.12</v>
      </c>
      <c r="E23">
        <v>145.18</v>
      </c>
      <c r="F23">
        <v>147.80000000000001</v>
      </c>
      <c r="G23" s="1">
        <v>1741274</v>
      </c>
      <c r="H23" s="1">
        <v>256387863</v>
      </c>
      <c r="J23">
        <f t="shared" si="0"/>
        <v>-1.487391255218951E-3</v>
      </c>
      <c r="K23">
        <f t="shared" si="1"/>
        <v>-0.15123054059785712</v>
      </c>
    </row>
    <row r="24" spans="1:11" x14ac:dyDescent="0.3">
      <c r="A24">
        <v>21</v>
      </c>
      <c r="B24" s="2">
        <v>44531</v>
      </c>
      <c r="C24">
        <v>142.69999999999999</v>
      </c>
      <c r="D24">
        <v>148.34</v>
      </c>
      <c r="E24">
        <v>142.4</v>
      </c>
      <c r="F24">
        <v>148.02000000000001</v>
      </c>
      <c r="G24" s="1">
        <v>1553916</v>
      </c>
      <c r="H24" s="1">
        <v>227560742</v>
      </c>
      <c r="J24">
        <f t="shared" si="0"/>
        <v>4.6603662913670484E-2</v>
      </c>
      <c r="K24">
        <f t="shared" si="1"/>
        <v>2.7411304107975529</v>
      </c>
    </row>
    <row r="25" spans="1:11" x14ac:dyDescent="0.3">
      <c r="A25">
        <v>22</v>
      </c>
      <c r="B25" s="2">
        <v>44530</v>
      </c>
      <c r="C25">
        <v>142.88</v>
      </c>
      <c r="D25">
        <v>143.84</v>
      </c>
      <c r="E25">
        <v>140.24</v>
      </c>
      <c r="F25">
        <v>141.28</v>
      </c>
      <c r="G25" s="1">
        <v>4683666</v>
      </c>
      <c r="H25" s="1">
        <v>662812530</v>
      </c>
      <c r="J25">
        <f t="shared" si="0"/>
        <v>-2.295090942832315E-2</v>
      </c>
      <c r="K25">
        <f t="shared" si="1"/>
        <v>-1.4421201440038194</v>
      </c>
    </row>
    <row r="26" spans="1:11" x14ac:dyDescent="0.3">
      <c r="A26">
        <v>23</v>
      </c>
      <c r="B26" s="2">
        <v>44529</v>
      </c>
      <c r="C26">
        <v>147.22</v>
      </c>
      <c r="D26">
        <v>148.13999999999999</v>
      </c>
      <c r="E26">
        <v>143.62</v>
      </c>
      <c r="F26">
        <v>144.56</v>
      </c>
      <c r="G26" s="1">
        <v>1624422</v>
      </c>
      <c r="H26" s="1">
        <v>236172873</v>
      </c>
      <c r="J26">
        <f t="shared" si="0"/>
        <v>-4.6929002621620714E-3</v>
      </c>
      <c r="K26">
        <f t="shared" si="1"/>
        <v>-0.34402084726213428</v>
      </c>
    </row>
    <row r="27" spans="1:11" x14ac:dyDescent="0.3">
      <c r="A27">
        <v>24</v>
      </c>
      <c r="B27" s="2">
        <v>44526</v>
      </c>
      <c r="C27">
        <v>148.86000000000001</v>
      </c>
      <c r="D27">
        <v>149.54</v>
      </c>
      <c r="E27">
        <v>145.24</v>
      </c>
      <c r="F27">
        <v>145.24</v>
      </c>
      <c r="G27" s="1">
        <v>2713204</v>
      </c>
      <c r="H27" s="1">
        <v>398886135</v>
      </c>
      <c r="J27">
        <f t="shared" si="0"/>
        <v>-5.5834057356262505E-2</v>
      </c>
      <c r="K27">
        <f t="shared" si="1"/>
        <v>-3.4198254505191881</v>
      </c>
    </row>
    <row r="28" spans="1:11" x14ac:dyDescent="0.3">
      <c r="A28">
        <v>25</v>
      </c>
      <c r="B28" s="2">
        <v>44525</v>
      </c>
      <c r="C28">
        <v>153</v>
      </c>
      <c r="D28">
        <v>154</v>
      </c>
      <c r="E28">
        <v>152.47999999999999</v>
      </c>
      <c r="F28">
        <v>153.58000000000001</v>
      </c>
      <c r="G28" s="1">
        <v>799414</v>
      </c>
      <c r="H28" s="1">
        <v>122628188</v>
      </c>
      <c r="J28">
        <f t="shared" si="0"/>
        <v>1.0735897827321955E-2</v>
      </c>
      <c r="K28">
        <f t="shared" si="1"/>
        <v>0.58391999105403769</v>
      </c>
    </row>
    <row r="29" spans="1:11" x14ac:dyDescent="0.3">
      <c r="A29">
        <v>26</v>
      </c>
      <c r="B29" s="2">
        <v>44524</v>
      </c>
      <c r="C29">
        <v>153.44</v>
      </c>
      <c r="D29">
        <v>154.76</v>
      </c>
      <c r="E29">
        <v>151.12</v>
      </c>
      <c r="F29">
        <v>151.94</v>
      </c>
      <c r="G29" s="1">
        <v>1199998</v>
      </c>
      <c r="H29" s="1">
        <v>182680739</v>
      </c>
      <c r="J29">
        <f t="shared" si="0"/>
        <v>-9.1719720556728574E-3</v>
      </c>
      <c r="K29">
        <f t="shared" si="1"/>
        <v>-0.61340758826703357</v>
      </c>
    </row>
    <row r="30" spans="1:11" x14ac:dyDescent="0.3">
      <c r="A30">
        <v>27</v>
      </c>
      <c r="B30" s="2">
        <v>44523</v>
      </c>
      <c r="C30">
        <v>154.9</v>
      </c>
      <c r="D30">
        <v>155.58000000000001</v>
      </c>
      <c r="E30">
        <v>152.84</v>
      </c>
      <c r="F30">
        <v>153.34</v>
      </c>
      <c r="G30" s="1">
        <v>1273420</v>
      </c>
      <c r="H30" s="1">
        <v>195983438</v>
      </c>
      <c r="J30">
        <f t="shared" si="0"/>
        <v>-1.6685377068556852E-2</v>
      </c>
      <c r="K30">
        <f t="shared" si="1"/>
        <v>-1.0652895369339541</v>
      </c>
    </row>
    <row r="31" spans="1:11" x14ac:dyDescent="0.3">
      <c r="A31">
        <v>28</v>
      </c>
      <c r="B31" s="2">
        <v>44522</v>
      </c>
      <c r="C31">
        <v>154.88</v>
      </c>
      <c r="D31">
        <v>156.97999999999999</v>
      </c>
      <c r="E31">
        <v>154.54</v>
      </c>
      <c r="F31">
        <v>155.91999999999999</v>
      </c>
      <c r="G31" s="1">
        <v>1145768</v>
      </c>
      <c r="H31" s="1">
        <v>178880684</v>
      </c>
      <c r="J31">
        <f t="shared" si="0"/>
        <v>4.6284474501869788E-3</v>
      </c>
      <c r="K31">
        <f t="shared" si="1"/>
        <v>0.21659697664529973</v>
      </c>
    </row>
    <row r="32" spans="1:11" x14ac:dyDescent="0.3">
      <c r="A32">
        <v>29</v>
      </c>
      <c r="B32" s="2">
        <v>44519</v>
      </c>
      <c r="C32">
        <v>155.28</v>
      </c>
      <c r="D32">
        <v>156.63999999999999</v>
      </c>
      <c r="E32">
        <v>154.06</v>
      </c>
      <c r="F32">
        <v>155.19999999999999</v>
      </c>
      <c r="G32" s="1">
        <v>2542424</v>
      </c>
      <c r="H32" s="1">
        <v>395507381</v>
      </c>
      <c r="J32">
        <f t="shared" si="0"/>
        <v>2.3222820396708523E-3</v>
      </c>
      <c r="K32">
        <f t="shared" si="1"/>
        <v>7.7896278644159461E-2</v>
      </c>
    </row>
    <row r="33" spans="1:11" x14ac:dyDescent="0.3">
      <c r="A33">
        <v>30</v>
      </c>
      <c r="B33" s="2">
        <v>44518</v>
      </c>
      <c r="C33">
        <v>155.06</v>
      </c>
      <c r="D33">
        <v>156.13999999999999</v>
      </c>
      <c r="E33">
        <v>154.80000000000001</v>
      </c>
      <c r="F33">
        <v>154.84</v>
      </c>
      <c r="G33" s="1">
        <v>1192685</v>
      </c>
      <c r="H33" s="1">
        <v>184994634</v>
      </c>
      <c r="J33">
        <f t="shared" si="0"/>
        <v>6.4603658813882638E-4</v>
      </c>
      <c r="K33">
        <f t="shared" si="1"/>
        <v>-2.2918872380369649E-2</v>
      </c>
    </row>
    <row r="34" spans="1:11" x14ac:dyDescent="0.3">
      <c r="A34">
        <v>31</v>
      </c>
      <c r="B34" s="2">
        <v>44517</v>
      </c>
      <c r="C34">
        <v>154.02000000000001</v>
      </c>
      <c r="D34">
        <v>156.56</v>
      </c>
      <c r="E34">
        <v>153.24</v>
      </c>
      <c r="F34">
        <v>154.74</v>
      </c>
      <c r="G34" s="1">
        <v>1388998</v>
      </c>
      <c r="H34" s="1">
        <v>215185130</v>
      </c>
      <c r="J34">
        <f t="shared" si="0"/>
        <v>7.394468407736751E-3</v>
      </c>
      <c r="K34">
        <f t="shared" si="1"/>
        <v>0.38295496456259914</v>
      </c>
    </row>
    <row r="35" spans="1:11" x14ac:dyDescent="0.3">
      <c r="A35">
        <v>32</v>
      </c>
      <c r="B35" s="2">
        <v>44516</v>
      </c>
      <c r="C35">
        <v>150.4</v>
      </c>
      <c r="D35">
        <v>153.63999999999999</v>
      </c>
      <c r="E35">
        <v>149.80000000000001</v>
      </c>
      <c r="F35">
        <v>153.6</v>
      </c>
      <c r="G35" s="1">
        <v>1346353</v>
      </c>
      <c r="H35" s="1">
        <v>205416227</v>
      </c>
      <c r="J35">
        <f t="shared" si="0"/>
        <v>2.3316606595989105E-2</v>
      </c>
      <c r="K35">
        <f t="shared" si="1"/>
        <v>1.3405669685892154</v>
      </c>
    </row>
    <row r="36" spans="1:11" x14ac:dyDescent="0.3">
      <c r="A36">
        <v>33</v>
      </c>
      <c r="B36" s="2">
        <v>44515</v>
      </c>
      <c r="C36">
        <v>146.47999999999999</v>
      </c>
      <c r="D36">
        <v>150.16</v>
      </c>
      <c r="E36">
        <v>145.19999999999999</v>
      </c>
      <c r="F36">
        <v>150.06</v>
      </c>
      <c r="G36" s="1">
        <v>1347215</v>
      </c>
      <c r="H36" s="1">
        <v>200340702</v>
      </c>
      <c r="J36">
        <f t="shared" si="0"/>
        <v>1.1123883384302601E-2</v>
      </c>
      <c r="K36">
        <f t="shared" si="1"/>
        <v>0.60725477325230737</v>
      </c>
    </row>
    <row r="37" spans="1:11" x14ac:dyDescent="0.3">
      <c r="A37">
        <v>34</v>
      </c>
      <c r="B37" s="2">
        <v>44512</v>
      </c>
      <c r="C37">
        <v>151.06</v>
      </c>
      <c r="D37">
        <v>151.30000000000001</v>
      </c>
      <c r="E37">
        <v>147.19999999999999</v>
      </c>
      <c r="F37">
        <v>148.4</v>
      </c>
      <c r="G37" s="1">
        <v>1992870</v>
      </c>
      <c r="H37" s="1">
        <v>295720263</v>
      </c>
      <c r="J37">
        <f t="shared" si="0"/>
        <v>-1.842754774800805E-2</v>
      </c>
      <c r="K37">
        <f t="shared" si="1"/>
        <v>-1.1700696572909419</v>
      </c>
    </row>
    <row r="38" spans="1:11" x14ac:dyDescent="0.3">
      <c r="A38">
        <v>35</v>
      </c>
      <c r="B38" s="2">
        <v>44511</v>
      </c>
      <c r="C38">
        <v>147.74</v>
      </c>
      <c r="D38">
        <v>152.41999999999999</v>
      </c>
      <c r="E38">
        <v>145.69999999999999</v>
      </c>
      <c r="F38">
        <v>151.16</v>
      </c>
      <c r="G38" s="1">
        <v>2613160</v>
      </c>
      <c r="H38" s="1">
        <v>392514504</v>
      </c>
      <c r="J38">
        <f t="shared" si="0"/>
        <v>2.8178437574417927E-2</v>
      </c>
      <c r="K38">
        <f t="shared" si="1"/>
        <v>1.6329741598499345</v>
      </c>
    </row>
    <row r="39" spans="1:11" x14ac:dyDescent="0.3">
      <c r="A39">
        <v>36</v>
      </c>
      <c r="B39" s="2">
        <v>44510</v>
      </c>
      <c r="C39">
        <v>145.80000000000001</v>
      </c>
      <c r="D39">
        <v>147.1</v>
      </c>
      <c r="E39">
        <v>145.52000000000001</v>
      </c>
      <c r="F39">
        <v>146.96</v>
      </c>
      <c r="G39" s="1">
        <v>936384</v>
      </c>
      <c r="H39" s="1">
        <v>137344418</v>
      </c>
      <c r="J39">
        <f t="shared" si="0"/>
        <v>8.6107277057111999E-3</v>
      </c>
      <c r="K39">
        <f t="shared" si="1"/>
        <v>0.45610497054663574</v>
      </c>
    </row>
    <row r="40" spans="1:11" x14ac:dyDescent="0.3">
      <c r="A40">
        <v>37</v>
      </c>
      <c r="B40" s="2">
        <v>44509</v>
      </c>
      <c r="C40">
        <v>145.58000000000001</v>
      </c>
      <c r="D40">
        <v>147.4</v>
      </c>
      <c r="E40">
        <v>145.44</v>
      </c>
      <c r="F40">
        <v>145.69999999999999</v>
      </c>
      <c r="G40" s="1">
        <v>954116</v>
      </c>
      <c r="H40" s="1">
        <v>139595580</v>
      </c>
      <c r="J40">
        <f t="shared" si="0"/>
        <v>-3.1521988685921693E-3</v>
      </c>
      <c r="K40">
        <f t="shared" si="1"/>
        <v>-0.25135778080340659</v>
      </c>
    </row>
    <row r="41" spans="1:11" x14ac:dyDescent="0.3">
      <c r="A41">
        <v>38</v>
      </c>
      <c r="B41" s="2">
        <v>44508</v>
      </c>
      <c r="C41">
        <v>144.58000000000001</v>
      </c>
      <c r="D41">
        <v>146.74</v>
      </c>
      <c r="E41">
        <v>144.5</v>
      </c>
      <c r="F41">
        <v>146.16</v>
      </c>
      <c r="G41" s="1">
        <v>991558</v>
      </c>
      <c r="H41" s="1">
        <v>144688397</v>
      </c>
      <c r="J41">
        <f t="shared" si="0"/>
        <v>3.9761483796394168E-3</v>
      </c>
      <c r="K41">
        <f t="shared" si="1"/>
        <v>0.17736547313827528</v>
      </c>
    </row>
    <row r="42" spans="1:11" x14ac:dyDescent="0.3">
      <c r="A42">
        <v>39</v>
      </c>
      <c r="B42" s="2">
        <v>44505</v>
      </c>
      <c r="C42">
        <v>145</v>
      </c>
      <c r="D42">
        <v>145.82</v>
      </c>
      <c r="E42">
        <v>143.12</v>
      </c>
      <c r="F42">
        <v>145.58000000000001</v>
      </c>
      <c r="G42" s="1">
        <v>1347564</v>
      </c>
      <c r="H42" s="1">
        <v>194883163</v>
      </c>
      <c r="J42">
        <f t="shared" si="0"/>
        <v>-2.4698146473620514E-3</v>
      </c>
      <c r="K42">
        <f t="shared" si="1"/>
        <v>-0.21031685314141396</v>
      </c>
    </row>
    <row r="43" spans="1:11" x14ac:dyDescent="0.3">
      <c r="A43">
        <v>40</v>
      </c>
      <c r="B43" s="2">
        <v>44504</v>
      </c>
      <c r="C43">
        <v>144</v>
      </c>
      <c r="D43">
        <v>146.56</v>
      </c>
      <c r="E43">
        <v>143.56</v>
      </c>
      <c r="F43">
        <v>145.94</v>
      </c>
      <c r="G43" s="1">
        <v>1185878</v>
      </c>
      <c r="H43" s="1">
        <v>172663589</v>
      </c>
      <c r="J43">
        <f t="shared" si="0"/>
        <v>1.2133059361041362E-2</v>
      </c>
      <c r="K43">
        <f t="shared" si="1"/>
        <v>0.66795007799557038</v>
      </c>
    </row>
    <row r="44" spans="1:11" x14ac:dyDescent="0.3">
      <c r="A44">
        <v>41</v>
      </c>
      <c r="B44" s="2">
        <v>44503</v>
      </c>
      <c r="C44">
        <v>144.82</v>
      </c>
      <c r="D44">
        <v>145.28</v>
      </c>
      <c r="E44">
        <v>143.58000000000001</v>
      </c>
      <c r="F44">
        <v>144.18</v>
      </c>
      <c r="G44" s="1">
        <v>1036270</v>
      </c>
      <c r="H44" s="1">
        <v>149374146</v>
      </c>
      <c r="J44">
        <f t="shared" si="0"/>
        <v>-5.6712234441418496E-3</v>
      </c>
      <c r="K44">
        <f t="shared" si="1"/>
        <v>-0.40286055910263185</v>
      </c>
    </row>
    <row r="45" spans="1:11" x14ac:dyDescent="0.3">
      <c r="A45">
        <v>42</v>
      </c>
      <c r="B45" s="2">
        <v>44502</v>
      </c>
      <c r="C45">
        <v>140.78</v>
      </c>
      <c r="D45">
        <v>145.4</v>
      </c>
      <c r="E45">
        <v>140.5</v>
      </c>
      <c r="F45">
        <v>145</v>
      </c>
      <c r="G45" s="1">
        <v>1442843</v>
      </c>
      <c r="H45" s="1">
        <v>207909411</v>
      </c>
      <c r="J45">
        <f t="shared" si="0"/>
        <v>2.981952588217153E-2</v>
      </c>
      <c r="K45">
        <f t="shared" si="1"/>
        <v>1.73167483965763</v>
      </c>
    </row>
    <row r="46" spans="1:11" x14ac:dyDescent="0.3">
      <c r="A46">
        <v>43</v>
      </c>
      <c r="B46" s="2">
        <v>44501</v>
      </c>
      <c r="C46">
        <v>140.91999999999999</v>
      </c>
      <c r="D46">
        <v>141.76</v>
      </c>
      <c r="E46">
        <v>140.16</v>
      </c>
      <c r="F46">
        <v>140.74</v>
      </c>
      <c r="G46" s="1">
        <v>790979</v>
      </c>
      <c r="H46" s="1">
        <v>111429714</v>
      </c>
      <c r="J46">
        <f t="shared" si="0"/>
        <v>3.2737912664255785E-3</v>
      </c>
      <c r="K46">
        <f t="shared" si="1"/>
        <v>0.13512330724479632</v>
      </c>
    </row>
    <row r="47" spans="1:11" x14ac:dyDescent="0.3">
      <c r="A47">
        <v>44</v>
      </c>
      <c r="B47" s="2">
        <v>44498</v>
      </c>
      <c r="C47">
        <v>138.52000000000001</v>
      </c>
      <c r="D47">
        <v>140.38</v>
      </c>
      <c r="E47">
        <v>135.96</v>
      </c>
      <c r="F47">
        <v>140.28</v>
      </c>
      <c r="G47" s="1">
        <v>1787891</v>
      </c>
      <c r="H47" s="1">
        <v>248892228</v>
      </c>
      <c r="J47">
        <f t="shared" si="0"/>
        <v>3.1415133647520561E-3</v>
      </c>
      <c r="K47">
        <f t="shared" si="1"/>
        <v>0.12716766052120002</v>
      </c>
    </row>
    <row r="48" spans="1:11" x14ac:dyDescent="0.3">
      <c r="A48">
        <v>45</v>
      </c>
      <c r="B48" s="2">
        <v>44497</v>
      </c>
      <c r="C48">
        <v>139.9</v>
      </c>
      <c r="D48">
        <v>140.41999999999999</v>
      </c>
      <c r="E48">
        <v>138.94</v>
      </c>
      <c r="F48">
        <v>139.84</v>
      </c>
      <c r="G48" s="1">
        <v>1042999</v>
      </c>
      <c r="H48" s="1">
        <v>145846281</v>
      </c>
      <c r="J48">
        <f t="shared" si="0"/>
        <v>-6.1310522131179891E-3</v>
      </c>
      <c r="K48">
        <f t="shared" si="1"/>
        <v>-0.43051623849456316</v>
      </c>
    </row>
    <row r="49" spans="1:11" x14ac:dyDescent="0.3">
      <c r="A49">
        <v>46</v>
      </c>
      <c r="B49" s="2">
        <v>44496</v>
      </c>
      <c r="C49">
        <v>140.69999999999999</v>
      </c>
      <c r="D49">
        <v>143.44</v>
      </c>
      <c r="E49">
        <v>140.24</v>
      </c>
      <c r="F49">
        <v>140.69999999999999</v>
      </c>
      <c r="G49" s="1">
        <v>1009471</v>
      </c>
      <c r="H49" s="1">
        <v>142572513</v>
      </c>
      <c r="J49">
        <f t="shared" si="0"/>
        <v>-4.6798638910977687E-3</v>
      </c>
      <c r="K49">
        <f t="shared" si="1"/>
        <v>-0.34323679519120498</v>
      </c>
    </row>
    <row r="50" spans="1:11" x14ac:dyDescent="0.3">
      <c r="A50">
        <v>47</v>
      </c>
      <c r="B50" s="2">
        <v>44495</v>
      </c>
      <c r="C50">
        <v>139.36000000000001</v>
      </c>
      <c r="D50">
        <v>141.88</v>
      </c>
      <c r="E50">
        <v>139.16</v>
      </c>
      <c r="F50">
        <v>141.36000000000001</v>
      </c>
      <c r="G50" s="1">
        <v>924302</v>
      </c>
      <c r="H50" s="1">
        <v>130594410</v>
      </c>
      <c r="J50">
        <f t="shared" si="0"/>
        <v>1.6692020339101121E-2</v>
      </c>
      <c r="K50">
        <f t="shared" si="1"/>
        <v>0.94214162858141148</v>
      </c>
    </row>
    <row r="51" spans="1:11" x14ac:dyDescent="0.3">
      <c r="A51">
        <v>48</v>
      </c>
      <c r="B51" s="2">
        <v>44494</v>
      </c>
      <c r="C51">
        <v>139.86000000000001</v>
      </c>
      <c r="D51">
        <v>140.26</v>
      </c>
      <c r="E51">
        <v>138.02000000000001</v>
      </c>
      <c r="F51">
        <v>139.02000000000001</v>
      </c>
      <c r="G51" s="1">
        <v>944151</v>
      </c>
      <c r="H51" s="1">
        <v>131039855</v>
      </c>
      <c r="J51">
        <f t="shared" si="0"/>
        <v>-3.8768086462335023E-3</v>
      </c>
      <c r="K51">
        <f t="shared" si="1"/>
        <v>-0.29493829826282453</v>
      </c>
    </row>
    <row r="52" spans="1:11" x14ac:dyDescent="0.3">
      <c r="A52">
        <v>49</v>
      </c>
      <c r="B52" s="2">
        <v>44491</v>
      </c>
      <c r="C52">
        <v>138.56</v>
      </c>
      <c r="D52">
        <v>140.30000000000001</v>
      </c>
      <c r="E52">
        <v>137.94</v>
      </c>
      <c r="F52">
        <v>139.56</v>
      </c>
      <c r="G52" s="1">
        <v>1290616</v>
      </c>
      <c r="H52" s="1">
        <v>180054395</v>
      </c>
      <c r="J52">
        <f t="shared" si="0"/>
        <v>7.0468401193381101E-3</v>
      </c>
      <c r="K52">
        <f t="shared" si="1"/>
        <v>0.36204740692342607</v>
      </c>
    </row>
    <row r="53" spans="1:11" x14ac:dyDescent="0.3">
      <c r="A53">
        <v>50</v>
      </c>
      <c r="B53" s="2">
        <v>44490</v>
      </c>
      <c r="C53">
        <v>140.94</v>
      </c>
      <c r="D53">
        <v>140.94</v>
      </c>
      <c r="E53">
        <v>137.9</v>
      </c>
      <c r="F53">
        <v>138.58000000000001</v>
      </c>
      <c r="G53" s="1">
        <v>1319336</v>
      </c>
      <c r="H53" s="1">
        <v>183379471</v>
      </c>
      <c r="J53">
        <f t="shared" si="0"/>
        <v>-2.50832589038196E-2</v>
      </c>
      <c r="K53">
        <f t="shared" si="1"/>
        <v>-1.5703669554792943</v>
      </c>
    </row>
    <row r="54" spans="1:11" x14ac:dyDescent="0.3">
      <c r="A54">
        <v>51</v>
      </c>
      <c r="B54" s="2">
        <v>44489</v>
      </c>
      <c r="C54">
        <v>140.9</v>
      </c>
      <c r="D54">
        <v>143.26</v>
      </c>
      <c r="E54">
        <v>140.6</v>
      </c>
      <c r="F54">
        <v>142.1</v>
      </c>
      <c r="G54" s="1">
        <v>1024016</v>
      </c>
      <c r="H54" s="1">
        <v>145658807</v>
      </c>
      <c r="J54">
        <f t="shared" si="0"/>
        <v>1.0327601166188175E-2</v>
      </c>
      <c r="K54">
        <f t="shared" si="1"/>
        <v>0.55936362938433593</v>
      </c>
    </row>
    <row r="55" spans="1:11" x14ac:dyDescent="0.3">
      <c r="A55">
        <v>52</v>
      </c>
      <c r="B55" s="2">
        <v>44488</v>
      </c>
      <c r="C55">
        <v>140.32</v>
      </c>
      <c r="D55">
        <v>140.63999999999999</v>
      </c>
      <c r="E55">
        <v>138.74</v>
      </c>
      <c r="F55">
        <v>140.63999999999999</v>
      </c>
      <c r="G55" s="1">
        <v>836644</v>
      </c>
      <c r="H55" s="1">
        <v>117214705</v>
      </c>
      <c r="J55">
        <f t="shared" si="0"/>
        <v>5.5615116611459929E-3</v>
      </c>
      <c r="K55">
        <f t="shared" si="1"/>
        <v>0.27271465872905559</v>
      </c>
    </row>
    <row r="56" spans="1:11" x14ac:dyDescent="0.3">
      <c r="A56">
        <v>53</v>
      </c>
      <c r="B56" s="2">
        <v>44487</v>
      </c>
      <c r="C56">
        <v>141</v>
      </c>
      <c r="D56">
        <v>141.08000000000001</v>
      </c>
      <c r="E56">
        <v>138.91999999999999</v>
      </c>
      <c r="F56">
        <v>139.86000000000001</v>
      </c>
      <c r="G56" s="1">
        <v>885917</v>
      </c>
      <c r="H56" s="1">
        <v>124020436</v>
      </c>
      <c r="J56">
        <f t="shared" si="0"/>
        <v>-9.9602417050553109E-3</v>
      </c>
      <c r="K56">
        <f t="shared" si="1"/>
        <v>-0.66081682876812631</v>
      </c>
    </row>
    <row r="57" spans="1:11" x14ac:dyDescent="0.3">
      <c r="A57">
        <v>54</v>
      </c>
      <c r="B57" s="2">
        <v>44484</v>
      </c>
      <c r="C57">
        <v>140</v>
      </c>
      <c r="D57">
        <v>141.26</v>
      </c>
      <c r="E57">
        <v>139.1</v>
      </c>
      <c r="F57">
        <v>141.26</v>
      </c>
      <c r="G57" s="1">
        <v>1515476</v>
      </c>
      <c r="H57" s="1">
        <v>212728824</v>
      </c>
      <c r="J57">
        <f t="shared" si="0"/>
        <v>1.4168322007429757E-3</v>
      </c>
      <c r="K57">
        <f t="shared" si="1"/>
        <v>2.3439419612434655E-2</v>
      </c>
    </row>
    <row r="58" spans="1:11" x14ac:dyDescent="0.3">
      <c r="A58">
        <v>55</v>
      </c>
      <c r="B58" s="2">
        <v>44483</v>
      </c>
      <c r="C58">
        <v>138.06</v>
      </c>
      <c r="D58">
        <v>141.36000000000001</v>
      </c>
      <c r="E58">
        <v>137.54</v>
      </c>
      <c r="F58">
        <v>141.06</v>
      </c>
      <c r="G58" s="1">
        <v>1147512</v>
      </c>
      <c r="H58" s="1">
        <v>161014015</v>
      </c>
      <c r="J58">
        <f t="shared" si="0"/>
        <v>3.0080702196095151E-2</v>
      </c>
      <c r="K58">
        <f t="shared" si="1"/>
        <v>1.7473828790191535</v>
      </c>
    </row>
    <row r="59" spans="1:11" x14ac:dyDescent="0.3">
      <c r="A59">
        <v>56</v>
      </c>
      <c r="B59" s="2">
        <v>44482</v>
      </c>
      <c r="C59">
        <v>135.56</v>
      </c>
      <c r="D59">
        <v>137.74</v>
      </c>
      <c r="E59">
        <v>135.02000000000001</v>
      </c>
      <c r="F59">
        <v>136.88</v>
      </c>
      <c r="G59" s="1">
        <v>951485</v>
      </c>
      <c r="H59" s="1">
        <v>130095834</v>
      </c>
      <c r="J59">
        <f t="shared" si="0"/>
        <v>5.4208615641327491E-3</v>
      </c>
      <c r="K59">
        <f t="shared" si="1"/>
        <v>0.26425547946086125</v>
      </c>
    </row>
    <row r="60" spans="1:11" x14ac:dyDescent="0.3">
      <c r="A60">
        <v>57</v>
      </c>
      <c r="B60" s="2">
        <v>44481</v>
      </c>
      <c r="C60">
        <v>134.24</v>
      </c>
      <c r="D60">
        <v>136.44</v>
      </c>
      <c r="E60">
        <v>133.88</v>
      </c>
      <c r="F60">
        <v>136.13999999999999</v>
      </c>
      <c r="G60" s="1">
        <v>899223</v>
      </c>
      <c r="H60" s="1">
        <v>122070981</v>
      </c>
      <c r="J60">
        <f t="shared" si="0"/>
        <v>-1.761339072701521E-3</v>
      </c>
      <c r="K60">
        <f t="shared" si="1"/>
        <v>-0.16770670199003482</v>
      </c>
    </row>
    <row r="61" spans="1:11" x14ac:dyDescent="0.3">
      <c r="A61">
        <v>58</v>
      </c>
      <c r="B61" s="2">
        <v>44480</v>
      </c>
      <c r="C61">
        <v>137.41999999999999</v>
      </c>
      <c r="D61">
        <v>137.66</v>
      </c>
      <c r="E61">
        <v>135.46</v>
      </c>
      <c r="F61">
        <v>136.38</v>
      </c>
      <c r="G61" s="1">
        <v>1120693</v>
      </c>
      <c r="H61" s="1">
        <v>152882644</v>
      </c>
      <c r="J61">
        <f t="shared" si="0"/>
        <v>-9.3417698777113183E-3</v>
      </c>
      <c r="K61">
        <f t="shared" si="1"/>
        <v>-0.62361981169576719</v>
      </c>
    </row>
    <row r="62" spans="1:11" x14ac:dyDescent="0.3">
      <c r="A62">
        <v>59</v>
      </c>
      <c r="B62" s="2">
        <v>44477</v>
      </c>
      <c r="C62">
        <v>137.9</v>
      </c>
      <c r="D62">
        <v>138.47999999999999</v>
      </c>
      <c r="E62">
        <v>136.78</v>
      </c>
      <c r="F62">
        <v>137.66</v>
      </c>
      <c r="G62" s="1">
        <v>989993</v>
      </c>
      <c r="H62" s="1">
        <v>136375310</v>
      </c>
      <c r="J62">
        <f t="shared" si="0"/>
        <v>-7.2616370920244552E-4</v>
      </c>
      <c r="K62">
        <f t="shared" si="1"/>
        <v>-0.10544770494837319</v>
      </c>
    </row>
    <row r="63" spans="1:11" x14ac:dyDescent="0.3">
      <c r="A63">
        <v>60</v>
      </c>
      <c r="B63" s="2">
        <v>44476</v>
      </c>
      <c r="C63">
        <v>137</v>
      </c>
      <c r="D63">
        <v>137.76</v>
      </c>
      <c r="E63">
        <v>135.80000000000001</v>
      </c>
      <c r="F63">
        <v>137.76</v>
      </c>
      <c r="G63" s="1">
        <v>1332132</v>
      </c>
      <c r="H63" s="1">
        <v>182736320</v>
      </c>
      <c r="J63">
        <f t="shared" si="0"/>
        <v>1.8905817007212521E-2</v>
      </c>
      <c r="K63">
        <f t="shared" si="1"/>
        <v>1.0752869535869278</v>
      </c>
    </row>
    <row r="64" spans="1:11" x14ac:dyDescent="0.3">
      <c r="A64">
        <v>61</v>
      </c>
      <c r="B64" s="2">
        <v>44475</v>
      </c>
      <c r="C64">
        <v>136.78</v>
      </c>
      <c r="D64">
        <v>136.78</v>
      </c>
      <c r="E64">
        <v>133.69999999999999</v>
      </c>
      <c r="F64">
        <v>135.18</v>
      </c>
      <c r="G64" s="1">
        <v>1433257</v>
      </c>
      <c r="H64" s="1">
        <v>193564578</v>
      </c>
      <c r="J64">
        <f t="shared" si="0"/>
        <v>-1.9631453785297692E-2</v>
      </c>
      <c r="K64">
        <f t="shared" si="1"/>
        <v>-1.2424766958053601</v>
      </c>
    </row>
    <row r="65" spans="1:11" x14ac:dyDescent="0.3">
      <c r="A65">
        <v>62</v>
      </c>
      <c r="B65" s="2">
        <v>44474</v>
      </c>
      <c r="C65">
        <v>135.88</v>
      </c>
      <c r="D65">
        <v>138.18</v>
      </c>
      <c r="E65">
        <v>134.58000000000001</v>
      </c>
      <c r="F65">
        <v>137.86000000000001</v>
      </c>
      <c r="G65" s="1">
        <v>1096523</v>
      </c>
      <c r="H65" s="1">
        <v>150183089</v>
      </c>
      <c r="J65">
        <f t="shared" si="0"/>
        <v>1.4613733694349859E-2</v>
      </c>
      <c r="K65">
        <f t="shared" si="1"/>
        <v>0.81714634118399343</v>
      </c>
    </row>
    <row r="66" spans="1:11" x14ac:dyDescent="0.3">
      <c r="A66">
        <v>63</v>
      </c>
      <c r="B66" s="2">
        <v>44473</v>
      </c>
      <c r="C66">
        <v>137.02000000000001</v>
      </c>
      <c r="D66">
        <v>138.56</v>
      </c>
      <c r="E66">
        <v>135.63999999999999</v>
      </c>
      <c r="F66">
        <v>135.86000000000001</v>
      </c>
      <c r="G66" s="1">
        <v>1157468</v>
      </c>
      <c r="H66" s="1">
        <v>158251241</v>
      </c>
      <c r="J66">
        <f t="shared" si="0"/>
        <v>-1.3452461971453068E-2</v>
      </c>
      <c r="K66">
        <f t="shared" si="1"/>
        <v>-0.87085093400374891</v>
      </c>
    </row>
    <row r="67" spans="1:11" x14ac:dyDescent="0.3">
      <c r="A67">
        <v>64</v>
      </c>
      <c r="B67" s="2">
        <v>44470</v>
      </c>
      <c r="C67">
        <v>138.97999999999999</v>
      </c>
      <c r="D67">
        <v>140.56</v>
      </c>
      <c r="E67">
        <v>136.86000000000001</v>
      </c>
      <c r="F67">
        <v>137.69999999999999</v>
      </c>
      <c r="G67" s="1">
        <v>2008389</v>
      </c>
      <c r="H67" s="1">
        <v>278075809</v>
      </c>
      <c r="J67">
        <f t="shared" si="0"/>
        <v>-3.0186112826660168E-2</v>
      </c>
      <c r="K67">
        <f t="shared" si="1"/>
        <v>-1.8772700933324644</v>
      </c>
    </row>
    <row r="68" spans="1:11" x14ac:dyDescent="0.3">
      <c r="A68">
        <v>65</v>
      </c>
      <c r="B68" s="2">
        <v>44469</v>
      </c>
      <c r="C68">
        <v>144.46</v>
      </c>
      <c r="D68">
        <v>144.62</v>
      </c>
      <c r="E68">
        <v>141.19999999999999</v>
      </c>
      <c r="F68">
        <v>141.91999999999999</v>
      </c>
      <c r="G68" s="1">
        <v>1614024</v>
      </c>
      <c r="H68" s="1">
        <v>229476161</v>
      </c>
      <c r="J68">
        <f t="shared" si="0"/>
        <v>-1.0513869893159496E-2</v>
      </c>
      <c r="K68">
        <f t="shared" si="1"/>
        <v>-0.69411392696108365</v>
      </c>
    </row>
    <row r="69" spans="1:11" x14ac:dyDescent="0.3">
      <c r="A69">
        <v>66</v>
      </c>
      <c r="B69" s="2">
        <v>44468</v>
      </c>
      <c r="C69">
        <v>144.26</v>
      </c>
      <c r="D69">
        <v>144.97999999999999</v>
      </c>
      <c r="E69">
        <v>142.86000000000001</v>
      </c>
      <c r="F69">
        <v>143.41999999999999</v>
      </c>
      <c r="G69" s="1">
        <v>1093244</v>
      </c>
      <c r="H69" s="1">
        <v>157071327</v>
      </c>
      <c r="J69">
        <f t="shared" ref="J69:J132" si="2">LN(F69/F70)</f>
        <v>1.9542161439773547E-3</v>
      </c>
      <c r="K69">
        <f t="shared" ref="K69:K132" si="3">(J69-$M$6)/$M$7</f>
        <v>5.5759533200701608E-2</v>
      </c>
    </row>
    <row r="70" spans="1:11" x14ac:dyDescent="0.3">
      <c r="A70">
        <v>67</v>
      </c>
      <c r="B70" s="2">
        <v>44467</v>
      </c>
      <c r="C70">
        <v>147.12</v>
      </c>
      <c r="D70">
        <v>147.28</v>
      </c>
      <c r="E70">
        <v>142.41999999999999</v>
      </c>
      <c r="F70">
        <v>143.13999999999999</v>
      </c>
      <c r="G70" s="1">
        <v>1480411</v>
      </c>
      <c r="H70" s="1">
        <v>213234078</v>
      </c>
      <c r="J70">
        <f t="shared" si="2"/>
        <v>-2.8512364614371122E-2</v>
      </c>
      <c r="K70">
        <f t="shared" si="3"/>
        <v>-1.7766051348416094</v>
      </c>
    </row>
    <row r="71" spans="1:11" x14ac:dyDescent="0.3">
      <c r="A71">
        <v>68</v>
      </c>
      <c r="B71" s="2">
        <v>44466</v>
      </c>
      <c r="C71">
        <v>150.32</v>
      </c>
      <c r="D71">
        <v>150.69999999999999</v>
      </c>
      <c r="E71">
        <v>146.46</v>
      </c>
      <c r="F71">
        <v>147.28</v>
      </c>
      <c r="G71" s="1">
        <v>843673</v>
      </c>
      <c r="H71" s="1">
        <v>124641958</v>
      </c>
      <c r="J71">
        <f t="shared" si="2"/>
        <v>-4.6064300394308803E-3</v>
      </c>
      <c r="K71">
        <f t="shared" si="3"/>
        <v>-0.33882023147176643</v>
      </c>
    </row>
    <row r="72" spans="1:11" x14ac:dyDescent="0.3">
      <c r="A72">
        <v>69</v>
      </c>
      <c r="B72" s="2">
        <v>44463</v>
      </c>
      <c r="C72">
        <v>149.6</v>
      </c>
      <c r="D72">
        <v>149.91999999999999</v>
      </c>
      <c r="E72">
        <v>147.91999999999999</v>
      </c>
      <c r="F72">
        <v>147.96</v>
      </c>
      <c r="G72" s="1">
        <v>1098121</v>
      </c>
      <c r="H72" s="1">
        <v>162978185</v>
      </c>
      <c r="J72">
        <f t="shared" si="2"/>
        <v>-1.5425159976761225E-2</v>
      </c>
      <c r="K72">
        <f t="shared" si="3"/>
        <v>-0.98949575845303361</v>
      </c>
    </row>
    <row r="73" spans="1:11" x14ac:dyDescent="0.3">
      <c r="A73">
        <v>70</v>
      </c>
      <c r="B73" s="2">
        <v>44462</v>
      </c>
      <c r="C73">
        <v>151.02000000000001</v>
      </c>
      <c r="D73">
        <v>151.84</v>
      </c>
      <c r="E73">
        <v>149.30000000000001</v>
      </c>
      <c r="F73">
        <v>150.26</v>
      </c>
      <c r="G73" s="1">
        <v>1262254</v>
      </c>
      <c r="H73" s="1">
        <v>189833438</v>
      </c>
      <c r="J73">
        <f t="shared" si="2"/>
        <v>4.4020614006376651E-3</v>
      </c>
      <c r="K73">
        <f t="shared" si="3"/>
        <v>0.20298134311483967</v>
      </c>
    </row>
    <row r="74" spans="1:11" x14ac:dyDescent="0.3">
      <c r="A74">
        <v>71</v>
      </c>
      <c r="B74" s="2">
        <v>44461</v>
      </c>
      <c r="C74">
        <v>147.30000000000001</v>
      </c>
      <c r="D74">
        <v>149.78</v>
      </c>
      <c r="E74">
        <v>147.30000000000001</v>
      </c>
      <c r="F74">
        <v>149.6</v>
      </c>
      <c r="G74" s="1">
        <v>1318859</v>
      </c>
      <c r="H74" s="1">
        <v>196596878</v>
      </c>
      <c r="J74">
        <f t="shared" si="2"/>
        <v>2.4221466912436981E-2</v>
      </c>
      <c r="K74">
        <f t="shared" si="3"/>
        <v>1.394988371716914</v>
      </c>
    </row>
    <row r="75" spans="1:11" x14ac:dyDescent="0.3">
      <c r="A75">
        <v>72</v>
      </c>
      <c r="B75" s="2">
        <v>44460</v>
      </c>
      <c r="C75">
        <v>143.78</v>
      </c>
      <c r="D75">
        <v>146.28</v>
      </c>
      <c r="E75">
        <v>143.74</v>
      </c>
      <c r="F75">
        <v>146.02000000000001</v>
      </c>
      <c r="G75" s="1">
        <v>1434648</v>
      </c>
      <c r="H75" s="1">
        <v>208729124</v>
      </c>
      <c r="J75">
        <f t="shared" si="2"/>
        <v>2.8057396016700074E-2</v>
      </c>
      <c r="K75">
        <f t="shared" si="3"/>
        <v>1.6256943053928103</v>
      </c>
    </row>
    <row r="76" spans="1:11" x14ac:dyDescent="0.3">
      <c r="A76">
        <v>73</v>
      </c>
      <c r="B76" s="2">
        <v>44459</v>
      </c>
      <c r="C76">
        <v>146.47999999999999</v>
      </c>
      <c r="D76">
        <v>146.74</v>
      </c>
      <c r="E76">
        <v>141.1</v>
      </c>
      <c r="F76">
        <v>141.97999999999999</v>
      </c>
      <c r="G76" s="1">
        <v>2219702</v>
      </c>
      <c r="H76" s="1">
        <v>317304255</v>
      </c>
      <c r="J76">
        <f t="shared" si="2"/>
        <v>-5.1743960536067682E-2</v>
      </c>
      <c r="K76">
        <f t="shared" si="3"/>
        <v>-3.17383299860469</v>
      </c>
    </row>
    <row r="77" spans="1:11" x14ac:dyDescent="0.3">
      <c r="A77">
        <v>74</v>
      </c>
      <c r="B77" s="2">
        <v>44456</v>
      </c>
      <c r="C77">
        <v>150.82</v>
      </c>
      <c r="D77">
        <v>151.86000000000001</v>
      </c>
      <c r="E77">
        <v>148.06</v>
      </c>
      <c r="F77">
        <v>149.52000000000001</v>
      </c>
      <c r="G77" s="1">
        <v>5281924</v>
      </c>
      <c r="H77" s="1">
        <v>790383125</v>
      </c>
      <c r="J77">
        <f t="shared" si="2"/>
        <v>-1.7373876739135588E-3</v>
      </c>
      <c r="K77">
        <f t="shared" si="3"/>
        <v>-0.16626618271295029</v>
      </c>
    </row>
    <row r="78" spans="1:11" x14ac:dyDescent="0.3">
      <c r="A78">
        <v>75</v>
      </c>
      <c r="B78" s="2">
        <v>44455</v>
      </c>
      <c r="C78">
        <v>147.78</v>
      </c>
      <c r="D78">
        <v>150.72</v>
      </c>
      <c r="E78">
        <v>147.28</v>
      </c>
      <c r="F78">
        <v>149.78</v>
      </c>
      <c r="G78" s="1">
        <v>1802623</v>
      </c>
      <c r="H78" s="1">
        <v>269787574</v>
      </c>
      <c r="J78">
        <f t="shared" si="2"/>
        <v>2.0641542313066318E-2</v>
      </c>
      <c r="K78">
        <f t="shared" si="3"/>
        <v>1.1796794270679538</v>
      </c>
    </row>
    <row r="79" spans="1:11" x14ac:dyDescent="0.3">
      <c r="A79">
        <v>76</v>
      </c>
      <c r="B79" s="2">
        <v>44454</v>
      </c>
      <c r="C79">
        <v>147.32</v>
      </c>
      <c r="D79">
        <v>148.08000000000001</v>
      </c>
      <c r="E79">
        <v>145.80000000000001</v>
      </c>
      <c r="F79">
        <v>146.72</v>
      </c>
      <c r="G79" s="1">
        <v>1303028</v>
      </c>
      <c r="H79" s="1">
        <v>191415301</v>
      </c>
      <c r="J79">
        <f t="shared" si="2"/>
        <v>-7.6045993852193036E-3</v>
      </c>
      <c r="K79">
        <f t="shared" si="3"/>
        <v>-0.51914041973328773</v>
      </c>
    </row>
    <row r="80" spans="1:11" x14ac:dyDescent="0.3">
      <c r="A80">
        <v>77</v>
      </c>
      <c r="B80" s="2">
        <v>44453</v>
      </c>
      <c r="C80">
        <v>146</v>
      </c>
      <c r="D80">
        <v>148.46</v>
      </c>
      <c r="E80">
        <v>145.6</v>
      </c>
      <c r="F80">
        <v>147.84</v>
      </c>
      <c r="G80" s="1">
        <v>1526494</v>
      </c>
      <c r="H80" s="1">
        <v>225610233</v>
      </c>
      <c r="J80">
        <f t="shared" si="2"/>
        <v>8.8321791615561911E-3</v>
      </c>
      <c r="K80">
        <f t="shared" si="3"/>
        <v>0.46942382068592164</v>
      </c>
    </row>
    <row r="81" spans="1:11" x14ac:dyDescent="0.3">
      <c r="A81">
        <v>78</v>
      </c>
      <c r="B81" s="2">
        <v>44452</v>
      </c>
      <c r="C81">
        <v>146.5</v>
      </c>
      <c r="D81">
        <v>148.12</v>
      </c>
      <c r="E81">
        <v>146.34</v>
      </c>
      <c r="F81">
        <v>146.54</v>
      </c>
      <c r="G81" s="1">
        <v>1372412</v>
      </c>
      <c r="H81" s="1">
        <v>201815478</v>
      </c>
      <c r="J81">
        <f t="shared" si="2"/>
        <v>3.1440118851594309E-3</v>
      </c>
      <c r="K81">
        <f t="shared" si="3"/>
        <v>0.12731793010849529</v>
      </c>
    </row>
    <row r="82" spans="1:11" x14ac:dyDescent="0.3">
      <c r="A82">
        <v>79</v>
      </c>
      <c r="B82" s="2">
        <v>44449</v>
      </c>
      <c r="C82">
        <v>143.6</v>
      </c>
      <c r="D82">
        <v>146.88</v>
      </c>
      <c r="E82">
        <v>143.4</v>
      </c>
      <c r="F82">
        <v>146.08000000000001</v>
      </c>
      <c r="G82" s="1">
        <v>1334073</v>
      </c>
      <c r="H82" s="1">
        <v>194478401</v>
      </c>
      <c r="J82">
        <f t="shared" si="2"/>
        <v>1.8934986280885323E-2</v>
      </c>
      <c r="K82">
        <f t="shared" si="3"/>
        <v>1.0770412937570453</v>
      </c>
    </row>
    <row r="83" spans="1:11" x14ac:dyDescent="0.3">
      <c r="A83">
        <v>80</v>
      </c>
      <c r="B83" s="2">
        <v>44448</v>
      </c>
      <c r="C83">
        <v>139.58000000000001</v>
      </c>
      <c r="D83">
        <v>144.18</v>
      </c>
      <c r="E83">
        <v>139.1</v>
      </c>
      <c r="F83">
        <v>143.34</v>
      </c>
      <c r="G83" s="1">
        <v>1421489</v>
      </c>
      <c r="H83" s="1">
        <v>202944630</v>
      </c>
      <c r="J83">
        <f t="shared" si="2"/>
        <v>1.6743268377903704E-2</v>
      </c>
      <c r="K83">
        <f t="shared" si="3"/>
        <v>0.94522386141722392</v>
      </c>
    </row>
    <row r="84" spans="1:11" x14ac:dyDescent="0.3">
      <c r="A84">
        <v>81</v>
      </c>
      <c r="B84" s="2">
        <v>44447</v>
      </c>
      <c r="C84">
        <v>145.68</v>
      </c>
      <c r="D84">
        <v>145.68</v>
      </c>
      <c r="E84">
        <v>140.12</v>
      </c>
      <c r="F84">
        <v>140.96</v>
      </c>
      <c r="G84" s="1">
        <v>2089428</v>
      </c>
      <c r="H84" s="1">
        <v>296111949</v>
      </c>
      <c r="J84">
        <f t="shared" si="2"/>
        <v>-3.5678254658789044E-2</v>
      </c>
      <c r="K84">
        <f t="shared" si="3"/>
        <v>-2.2075863413187919</v>
      </c>
    </row>
    <row r="85" spans="1:11" x14ac:dyDescent="0.3">
      <c r="A85">
        <v>82</v>
      </c>
      <c r="B85" s="2">
        <v>44446</v>
      </c>
      <c r="C85">
        <v>146.12</v>
      </c>
      <c r="D85">
        <v>147.58000000000001</v>
      </c>
      <c r="E85">
        <v>145.47999999999999</v>
      </c>
      <c r="F85">
        <v>146.08000000000001</v>
      </c>
      <c r="G85" s="1">
        <v>1212642</v>
      </c>
      <c r="H85" s="1">
        <v>177785330</v>
      </c>
      <c r="J85">
        <f t="shared" si="2"/>
        <v>-4.9166993337568304E-3</v>
      </c>
      <c r="K85">
        <f t="shared" si="3"/>
        <v>-0.3574808910649997</v>
      </c>
    </row>
    <row r="86" spans="1:11" x14ac:dyDescent="0.3">
      <c r="A86">
        <v>83</v>
      </c>
      <c r="B86" s="2">
        <v>44445</v>
      </c>
      <c r="C86">
        <v>142.91999999999999</v>
      </c>
      <c r="D86">
        <v>146.80000000000001</v>
      </c>
      <c r="E86">
        <v>142.76</v>
      </c>
      <c r="F86">
        <v>146.80000000000001</v>
      </c>
      <c r="G86" s="1">
        <v>1250348</v>
      </c>
      <c r="H86" s="1">
        <v>182405630</v>
      </c>
      <c r="J86">
        <f t="shared" si="2"/>
        <v>2.9167870490932751E-2</v>
      </c>
      <c r="K86">
        <f t="shared" si="3"/>
        <v>1.6924820492320742</v>
      </c>
    </row>
    <row r="87" spans="1:11" x14ac:dyDescent="0.3">
      <c r="A87">
        <v>84</v>
      </c>
      <c r="B87" s="2">
        <v>44442</v>
      </c>
      <c r="C87">
        <v>142</v>
      </c>
      <c r="D87">
        <v>144.5</v>
      </c>
      <c r="E87">
        <v>140.97999999999999</v>
      </c>
      <c r="F87">
        <v>142.58000000000001</v>
      </c>
      <c r="G87" s="1">
        <v>1440430</v>
      </c>
      <c r="H87" s="1">
        <v>205958256</v>
      </c>
      <c r="J87">
        <f t="shared" si="2"/>
        <v>6.0499656922112111E-3</v>
      </c>
      <c r="K87">
        <f t="shared" si="3"/>
        <v>0.30209195956848411</v>
      </c>
    </row>
    <row r="88" spans="1:11" x14ac:dyDescent="0.3">
      <c r="A88">
        <v>85</v>
      </c>
      <c r="B88" s="2">
        <v>44441</v>
      </c>
      <c r="C88">
        <v>140</v>
      </c>
      <c r="D88">
        <v>141.91999999999999</v>
      </c>
      <c r="E88">
        <v>139.16</v>
      </c>
      <c r="F88">
        <v>141.72</v>
      </c>
      <c r="G88" s="1">
        <v>949822</v>
      </c>
      <c r="H88" s="1">
        <v>134074362</v>
      </c>
      <c r="J88">
        <f t="shared" si="2"/>
        <v>1.7654217054033059E-2</v>
      </c>
      <c r="K88">
        <f t="shared" si="3"/>
        <v>1.0000114393794131</v>
      </c>
    </row>
    <row r="89" spans="1:11" x14ac:dyDescent="0.3">
      <c r="A89">
        <v>86</v>
      </c>
      <c r="B89" s="2">
        <v>44440</v>
      </c>
      <c r="C89">
        <v>140.56</v>
      </c>
      <c r="D89">
        <v>141.28</v>
      </c>
      <c r="E89">
        <v>137.74</v>
      </c>
      <c r="F89">
        <v>139.24</v>
      </c>
      <c r="G89" s="1">
        <v>1185320</v>
      </c>
      <c r="H89" s="1">
        <v>165271695</v>
      </c>
      <c r="J89">
        <f t="shared" si="2"/>
        <v>-1.1425431343613533E-2</v>
      </c>
      <c r="K89">
        <f t="shared" si="3"/>
        <v>-0.74893835927299246</v>
      </c>
    </row>
    <row r="90" spans="1:11" x14ac:dyDescent="0.3">
      <c r="A90">
        <v>87</v>
      </c>
      <c r="B90" s="2">
        <v>44439</v>
      </c>
      <c r="C90">
        <v>141.82</v>
      </c>
      <c r="D90">
        <v>143.44</v>
      </c>
      <c r="E90">
        <v>139.6</v>
      </c>
      <c r="F90">
        <v>140.84</v>
      </c>
      <c r="G90" s="1">
        <v>1935027</v>
      </c>
      <c r="H90" s="1">
        <v>273120197</v>
      </c>
      <c r="J90">
        <f t="shared" si="2"/>
        <v>-4.1096918892429054E-3</v>
      </c>
      <c r="K90">
        <f t="shared" si="3"/>
        <v>-0.30894469529353202</v>
      </c>
    </row>
    <row r="91" spans="1:11" x14ac:dyDescent="0.3">
      <c r="A91">
        <v>88</v>
      </c>
      <c r="B91" s="2">
        <v>44438</v>
      </c>
      <c r="C91">
        <v>140.46</v>
      </c>
      <c r="D91">
        <v>141.58000000000001</v>
      </c>
      <c r="E91">
        <v>140.12</v>
      </c>
      <c r="F91">
        <v>141.41999999999999</v>
      </c>
      <c r="G91" s="1">
        <v>576943</v>
      </c>
      <c r="H91" s="1">
        <v>81346705</v>
      </c>
      <c r="J91">
        <f t="shared" si="2"/>
        <v>5.2463785703128658E-3</v>
      </c>
      <c r="K91">
        <f t="shared" si="3"/>
        <v>0.25376147373092089</v>
      </c>
    </row>
    <row r="92" spans="1:11" x14ac:dyDescent="0.3">
      <c r="A92">
        <v>89</v>
      </c>
      <c r="B92" s="2">
        <v>44435</v>
      </c>
      <c r="C92">
        <v>138.86000000000001</v>
      </c>
      <c r="D92">
        <v>140.68</v>
      </c>
      <c r="E92">
        <v>137.94</v>
      </c>
      <c r="F92">
        <v>140.68</v>
      </c>
      <c r="G92" s="1">
        <v>810178</v>
      </c>
      <c r="H92" s="1">
        <v>113372645</v>
      </c>
      <c r="J92">
        <f t="shared" si="2"/>
        <v>1.158231293490997E-2</v>
      </c>
      <c r="K92">
        <f t="shared" si="3"/>
        <v>0.63482629885218211</v>
      </c>
    </row>
    <row r="93" spans="1:11" x14ac:dyDescent="0.3">
      <c r="A93">
        <v>90</v>
      </c>
      <c r="B93" s="2">
        <v>44434</v>
      </c>
      <c r="C93">
        <v>138.18</v>
      </c>
      <c r="D93">
        <v>139.36000000000001</v>
      </c>
      <c r="E93">
        <v>137.52000000000001</v>
      </c>
      <c r="F93">
        <v>139.06</v>
      </c>
      <c r="G93" s="1">
        <v>900518</v>
      </c>
      <c r="H93" s="1">
        <v>124981513</v>
      </c>
      <c r="J93">
        <f t="shared" si="2"/>
        <v>8.6330940613686376E-4</v>
      </c>
      <c r="K93">
        <f t="shared" si="3"/>
        <v>-9.851339854045793E-3</v>
      </c>
    </row>
    <row r="94" spans="1:11" x14ac:dyDescent="0.3">
      <c r="A94">
        <v>91</v>
      </c>
      <c r="B94" s="2">
        <v>44433</v>
      </c>
      <c r="C94">
        <v>140.1</v>
      </c>
      <c r="D94">
        <v>140.19999999999999</v>
      </c>
      <c r="E94">
        <v>138.56</v>
      </c>
      <c r="F94">
        <v>138.94</v>
      </c>
      <c r="G94" s="1">
        <v>658822</v>
      </c>
      <c r="H94" s="1">
        <v>91641146</v>
      </c>
      <c r="J94">
        <f t="shared" si="2"/>
        <v>-8.5997376776528623E-3</v>
      </c>
      <c r="K94">
        <f t="shared" si="3"/>
        <v>-0.57899144999278096</v>
      </c>
    </row>
    <row r="95" spans="1:11" x14ac:dyDescent="0.3">
      <c r="A95">
        <v>92</v>
      </c>
      <c r="B95" s="2">
        <v>44432</v>
      </c>
      <c r="C95">
        <v>140.44</v>
      </c>
      <c r="D95">
        <v>140.72</v>
      </c>
      <c r="E95">
        <v>139.58000000000001</v>
      </c>
      <c r="F95">
        <v>140.13999999999999</v>
      </c>
      <c r="G95" s="1">
        <v>743225</v>
      </c>
      <c r="H95" s="1">
        <v>104156583</v>
      </c>
      <c r="J95">
        <f t="shared" si="2"/>
        <v>4.0040093533819602E-3</v>
      </c>
      <c r="K95">
        <f t="shared" si="3"/>
        <v>0.17904112766308117</v>
      </c>
    </row>
    <row r="96" spans="1:11" x14ac:dyDescent="0.3">
      <c r="A96">
        <v>93</v>
      </c>
      <c r="B96" s="2">
        <v>44431</v>
      </c>
      <c r="C96">
        <v>140</v>
      </c>
      <c r="D96">
        <v>140.32</v>
      </c>
      <c r="E96">
        <v>138.4</v>
      </c>
      <c r="F96">
        <v>139.58000000000001</v>
      </c>
      <c r="G96" s="1">
        <v>717459</v>
      </c>
      <c r="H96" s="1">
        <v>100006243</v>
      </c>
      <c r="J96">
        <f t="shared" si="2"/>
        <v>7.1901373897702561E-3</v>
      </c>
      <c r="K96">
        <f t="shared" si="3"/>
        <v>0.37066579628091306</v>
      </c>
    </row>
    <row r="97" spans="1:11" x14ac:dyDescent="0.3">
      <c r="A97">
        <v>94</v>
      </c>
      <c r="B97" s="2">
        <v>44428</v>
      </c>
      <c r="C97">
        <v>138.02000000000001</v>
      </c>
      <c r="D97">
        <v>138.78</v>
      </c>
      <c r="E97">
        <v>137.16</v>
      </c>
      <c r="F97">
        <v>138.58000000000001</v>
      </c>
      <c r="G97" s="1">
        <v>1115231</v>
      </c>
      <c r="H97" s="1">
        <v>154105428</v>
      </c>
      <c r="J97">
        <f t="shared" si="2"/>
        <v>-8.6555112155053211E-4</v>
      </c>
      <c r="K97">
        <f t="shared" si="3"/>
        <v>-0.11383094202976085</v>
      </c>
    </row>
    <row r="98" spans="1:11" x14ac:dyDescent="0.3">
      <c r="A98">
        <v>95</v>
      </c>
      <c r="B98" s="2">
        <v>44427</v>
      </c>
      <c r="C98">
        <v>140.41999999999999</v>
      </c>
      <c r="D98">
        <v>141.28</v>
      </c>
      <c r="E98">
        <v>138.19999999999999</v>
      </c>
      <c r="F98">
        <v>138.69999999999999</v>
      </c>
      <c r="G98" s="1">
        <v>1235186</v>
      </c>
      <c r="H98" s="1">
        <v>171955491</v>
      </c>
      <c r="J98">
        <f t="shared" si="2"/>
        <v>-2.7449636401713419E-2</v>
      </c>
      <c r="K98">
        <f t="shared" si="3"/>
        <v>-1.7126890149444947</v>
      </c>
    </row>
    <row r="99" spans="1:11" x14ac:dyDescent="0.3">
      <c r="A99">
        <v>96</v>
      </c>
      <c r="B99" s="2">
        <v>44426</v>
      </c>
      <c r="C99">
        <v>142.6</v>
      </c>
      <c r="D99">
        <v>143</v>
      </c>
      <c r="E99">
        <v>141.54</v>
      </c>
      <c r="F99">
        <v>142.56</v>
      </c>
      <c r="G99" s="1">
        <v>872901</v>
      </c>
      <c r="H99" s="1">
        <v>124310154</v>
      </c>
      <c r="J99">
        <f t="shared" si="2"/>
        <v>-2.8054425769627732E-4</v>
      </c>
      <c r="K99">
        <f t="shared" si="3"/>
        <v>-7.8646622647447512E-2</v>
      </c>
    </row>
    <row r="100" spans="1:11" x14ac:dyDescent="0.3">
      <c r="A100">
        <v>97</v>
      </c>
      <c r="B100" s="2">
        <v>44425</v>
      </c>
      <c r="C100">
        <v>141.4</v>
      </c>
      <c r="D100">
        <v>143.38</v>
      </c>
      <c r="E100">
        <v>140.86000000000001</v>
      </c>
      <c r="F100">
        <v>142.6</v>
      </c>
      <c r="G100" s="1">
        <v>795439</v>
      </c>
      <c r="H100" s="1">
        <v>113326481</v>
      </c>
      <c r="J100">
        <f t="shared" si="2"/>
        <v>6.1902279829243552E-3</v>
      </c>
      <c r="K100">
        <f t="shared" si="3"/>
        <v>0.31052781483560393</v>
      </c>
    </row>
    <row r="101" spans="1:11" x14ac:dyDescent="0.3">
      <c r="A101">
        <v>98</v>
      </c>
      <c r="B101" s="2">
        <v>44424</v>
      </c>
      <c r="C101">
        <v>140.72</v>
      </c>
      <c r="D101">
        <v>141.94</v>
      </c>
      <c r="E101">
        <v>140.19999999999999</v>
      </c>
      <c r="F101">
        <v>141.72</v>
      </c>
      <c r="G101" s="1">
        <v>865149</v>
      </c>
      <c r="H101" s="1">
        <v>122355520</v>
      </c>
      <c r="J101">
        <f t="shared" si="2"/>
        <v>-2.8184911555551814E-3</v>
      </c>
      <c r="K101">
        <f t="shared" si="3"/>
        <v>-0.23128745431445122</v>
      </c>
    </row>
    <row r="102" spans="1:11" x14ac:dyDescent="0.3">
      <c r="A102">
        <v>99</v>
      </c>
      <c r="B102" s="2">
        <v>44421</v>
      </c>
      <c r="C102">
        <v>142.19999999999999</v>
      </c>
      <c r="D102">
        <v>143.24</v>
      </c>
      <c r="E102">
        <v>141.46</v>
      </c>
      <c r="F102">
        <v>142.12</v>
      </c>
      <c r="G102" s="1">
        <v>893991</v>
      </c>
      <c r="H102" s="1">
        <v>127262033</v>
      </c>
      <c r="J102">
        <f t="shared" si="2"/>
        <v>-3.3717368273691825E-3</v>
      </c>
      <c r="K102">
        <f t="shared" si="3"/>
        <v>-0.26456154666567511</v>
      </c>
    </row>
    <row r="103" spans="1:11" x14ac:dyDescent="0.3">
      <c r="A103">
        <v>100</v>
      </c>
      <c r="B103" s="2">
        <v>44420</v>
      </c>
      <c r="C103">
        <v>141.94</v>
      </c>
      <c r="D103">
        <v>143.6</v>
      </c>
      <c r="E103">
        <v>140.82</v>
      </c>
      <c r="F103">
        <v>142.6</v>
      </c>
      <c r="G103" s="1">
        <v>1173231</v>
      </c>
      <c r="H103" s="1">
        <v>167214783</v>
      </c>
      <c r="J103">
        <f t="shared" si="2"/>
        <v>6.6136876547189909E-3</v>
      </c>
      <c r="K103">
        <f t="shared" si="3"/>
        <v>0.33599613197600575</v>
      </c>
    </row>
    <row r="104" spans="1:11" x14ac:dyDescent="0.3">
      <c r="A104">
        <v>101</v>
      </c>
      <c r="B104" s="2">
        <v>44419</v>
      </c>
      <c r="C104">
        <v>139.41999999999999</v>
      </c>
      <c r="D104">
        <v>141.66</v>
      </c>
      <c r="E104">
        <v>138.72</v>
      </c>
      <c r="F104">
        <v>141.66</v>
      </c>
      <c r="G104" s="1">
        <v>780929</v>
      </c>
      <c r="H104" s="1">
        <v>110047743</v>
      </c>
      <c r="J104">
        <f t="shared" si="2"/>
        <v>1.7518072425157301E-2</v>
      </c>
      <c r="K104">
        <f t="shared" si="3"/>
        <v>0.99182323441889042</v>
      </c>
    </row>
    <row r="105" spans="1:11" x14ac:dyDescent="0.3">
      <c r="A105">
        <v>102</v>
      </c>
      <c r="B105" s="2">
        <v>44418</v>
      </c>
      <c r="C105">
        <v>138.56</v>
      </c>
      <c r="D105">
        <v>139.63999999999999</v>
      </c>
      <c r="E105">
        <v>137.84</v>
      </c>
      <c r="F105">
        <v>139.19999999999999</v>
      </c>
      <c r="G105" s="1">
        <v>637083</v>
      </c>
      <c r="H105" s="1">
        <v>88526523</v>
      </c>
      <c r="J105">
        <f t="shared" si="2"/>
        <v>4.175371410480592E-3</v>
      </c>
      <c r="K105">
        <f t="shared" si="3"/>
        <v>0.18934742955370407</v>
      </c>
    </row>
    <row r="106" spans="1:11" x14ac:dyDescent="0.3">
      <c r="A106">
        <v>103</v>
      </c>
      <c r="B106" s="2">
        <v>44417</v>
      </c>
      <c r="C106">
        <v>140.28</v>
      </c>
      <c r="D106">
        <v>141.18</v>
      </c>
      <c r="E106">
        <v>138.1</v>
      </c>
      <c r="F106">
        <v>138.62</v>
      </c>
      <c r="G106" s="1">
        <v>695242</v>
      </c>
      <c r="H106" s="1">
        <v>96616286</v>
      </c>
      <c r="J106">
        <f t="shared" si="2"/>
        <v>-1.2046610618576641E-2</v>
      </c>
      <c r="K106">
        <f t="shared" si="3"/>
        <v>-0.78629821153178714</v>
      </c>
    </row>
    <row r="107" spans="1:11" x14ac:dyDescent="0.3">
      <c r="A107">
        <v>104</v>
      </c>
      <c r="B107" s="2">
        <v>44414</v>
      </c>
      <c r="C107">
        <v>142.02000000000001</v>
      </c>
      <c r="D107">
        <v>142.13999999999999</v>
      </c>
      <c r="E107">
        <v>138.76</v>
      </c>
      <c r="F107">
        <v>140.30000000000001</v>
      </c>
      <c r="G107" s="1">
        <v>1132432</v>
      </c>
      <c r="H107" s="1">
        <v>158821410</v>
      </c>
      <c r="J107">
        <f t="shared" si="2"/>
        <v>-7.6683136343925979E-3</v>
      </c>
      <c r="K107">
        <f t="shared" si="3"/>
        <v>-0.52297241322024957</v>
      </c>
    </row>
    <row r="108" spans="1:11" x14ac:dyDescent="0.3">
      <c r="A108">
        <v>105</v>
      </c>
      <c r="B108" s="2">
        <v>44413</v>
      </c>
      <c r="C108">
        <v>139</v>
      </c>
      <c r="D108">
        <v>144</v>
      </c>
      <c r="E108">
        <v>139</v>
      </c>
      <c r="F108">
        <v>141.38</v>
      </c>
      <c r="G108" s="1">
        <v>1733228</v>
      </c>
      <c r="H108" s="1">
        <v>245660674</v>
      </c>
      <c r="J108">
        <f t="shared" si="2"/>
        <v>2.564794216324965E-2</v>
      </c>
      <c r="K108">
        <f t="shared" si="3"/>
        <v>1.4807814861513158</v>
      </c>
    </row>
    <row r="109" spans="1:11" x14ac:dyDescent="0.3">
      <c r="A109">
        <v>106</v>
      </c>
      <c r="B109" s="2">
        <v>44412</v>
      </c>
      <c r="C109">
        <v>135.62</v>
      </c>
      <c r="D109">
        <v>138.22</v>
      </c>
      <c r="E109">
        <v>135.19999999999999</v>
      </c>
      <c r="F109">
        <v>137.80000000000001</v>
      </c>
      <c r="G109" s="1">
        <v>1448707</v>
      </c>
      <c r="H109" s="1">
        <v>199212375</v>
      </c>
      <c r="J109">
        <f t="shared" si="2"/>
        <v>2.1566155273122192E-2</v>
      </c>
      <c r="K109">
        <f t="shared" si="3"/>
        <v>1.235288821934365</v>
      </c>
    </row>
    <row r="110" spans="1:11" x14ac:dyDescent="0.3">
      <c r="A110">
        <v>107</v>
      </c>
      <c r="B110" s="2">
        <v>44411</v>
      </c>
      <c r="C110">
        <v>135.18</v>
      </c>
      <c r="D110">
        <v>135.26</v>
      </c>
      <c r="E110">
        <v>134.38</v>
      </c>
      <c r="F110">
        <v>134.86000000000001</v>
      </c>
      <c r="G110" s="1">
        <v>831225</v>
      </c>
      <c r="H110" s="1">
        <v>112137559</v>
      </c>
      <c r="J110">
        <f t="shared" si="2"/>
        <v>-1.778041659717196E-3</v>
      </c>
      <c r="K110">
        <f t="shared" si="3"/>
        <v>-0.16871125286350419</v>
      </c>
    </row>
    <row r="111" spans="1:11" x14ac:dyDescent="0.3">
      <c r="A111">
        <v>108</v>
      </c>
      <c r="B111" s="2">
        <v>44410</v>
      </c>
      <c r="C111">
        <v>132.72</v>
      </c>
      <c r="D111">
        <v>135.62</v>
      </c>
      <c r="E111">
        <v>132.52000000000001</v>
      </c>
      <c r="F111">
        <v>135.1</v>
      </c>
      <c r="G111" s="1">
        <v>1393762</v>
      </c>
      <c r="H111" s="1">
        <v>187710834</v>
      </c>
      <c r="J111">
        <f t="shared" si="2"/>
        <v>2.6400213308301272E-2</v>
      </c>
      <c r="K111">
        <f t="shared" si="3"/>
        <v>1.5260256531260625</v>
      </c>
    </row>
    <row r="112" spans="1:11" x14ac:dyDescent="0.3">
      <c r="A112">
        <v>109</v>
      </c>
      <c r="B112" s="2">
        <v>44407</v>
      </c>
      <c r="C112">
        <v>132</v>
      </c>
      <c r="D112">
        <v>132.84</v>
      </c>
      <c r="E112">
        <v>131</v>
      </c>
      <c r="F112">
        <v>131.58000000000001</v>
      </c>
      <c r="G112" s="1">
        <v>1549953</v>
      </c>
      <c r="H112" s="1">
        <v>204235696</v>
      </c>
      <c r="J112">
        <f t="shared" si="2"/>
        <v>-1.2086565024624407E-2</v>
      </c>
      <c r="K112">
        <f t="shared" si="3"/>
        <v>-0.78870120655624465</v>
      </c>
    </row>
    <row r="113" spans="1:11" x14ac:dyDescent="0.3">
      <c r="A113">
        <v>110</v>
      </c>
      <c r="B113" s="2">
        <v>44406</v>
      </c>
      <c r="C113">
        <v>133.74</v>
      </c>
      <c r="D113">
        <v>134.08000000000001</v>
      </c>
      <c r="E113">
        <v>132.78</v>
      </c>
      <c r="F113">
        <v>133.18</v>
      </c>
      <c r="G113" s="1">
        <v>843548</v>
      </c>
      <c r="H113" s="1">
        <v>112493342</v>
      </c>
      <c r="J113">
        <f t="shared" si="2"/>
        <v>-4.5041664300266661E-4</v>
      </c>
      <c r="K113">
        <f t="shared" si="3"/>
        <v>-8.8863330566868487E-2</v>
      </c>
    </row>
    <row r="114" spans="1:11" x14ac:dyDescent="0.3">
      <c r="A114">
        <v>111</v>
      </c>
      <c r="B114" s="2">
        <v>44405</v>
      </c>
      <c r="C114">
        <v>133.1</v>
      </c>
      <c r="D114">
        <v>133.63999999999999</v>
      </c>
      <c r="E114">
        <v>132</v>
      </c>
      <c r="F114">
        <v>133.24</v>
      </c>
      <c r="G114" s="1">
        <v>965513</v>
      </c>
      <c r="H114" s="1">
        <v>128506855</v>
      </c>
      <c r="J114">
        <f t="shared" si="2"/>
        <v>1.5011634044555556E-4</v>
      </c>
      <c r="K114">
        <f t="shared" si="3"/>
        <v>-5.2745217097143825E-2</v>
      </c>
    </row>
    <row r="115" spans="1:11" x14ac:dyDescent="0.3">
      <c r="A115">
        <v>112</v>
      </c>
      <c r="B115" s="2">
        <v>44404</v>
      </c>
      <c r="C115">
        <v>133.46</v>
      </c>
      <c r="D115">
        <v>133.69999999999999</v>
      </c>
      <c r="E115">
        <v>131</v>
      </c>
      <c r="F115">
        <v>133.22</v>
      </c>
      <c r="G115" s="1">
        <v>1011298</v>
      </c>
      <c r="H115" s="1">
        <v>134179650</v>
      </c>
      <c r="J115">
        <f t="shared" si="2"/>
        <v>-8.9673295567863527E-3</v>
      </c>
      <c r="K115">
        <f t="shared" si="3"/>
        <v>-0.60109968645442968</v>
      </c>
    </row>
    <row r="116" spans="1:11" x14ac:dyDescent="0.3">
      <c r="A116">
        <v>113</v>
      </c>
      <c r="B116" s="2">
        <v>44403</v>
      </c>
      <c r="C116">
        <v>133.36000000000001</v>
      </c>
      <c r="D116">
        <v>134.58000000000001</v>
      </c>
      <c r="E116">
        <v>133.18</v>
      </c>
      <c r="F116">
        <v>134.41999999999999</v>
      </c>
      <c r="G116" s="1">
        <v>697210</v>
      </c>
      <c r="H116" s="1">
        <v>93554282</v>
      </c>
      <c r="J116">
        <f t="shared" si="2"/>
        <v>-1.0409696828182068E-3</v>
      </c>
      <c r="K116">
        <f t="shared" si="3"/>
        <v>-0.12438121599503422</v>
      </c>
    </row>
    <row r="117" spans="1:11" x14ac:dyDescent="0.3">
      <c r="A117">
        <v>114</v>
      </c>
      <c r="B117" s="2">
        <v>44400</v>
      </c>
      <c r="C117">
        <v>134.63999999999999</v>
      </c>
      <c r="D117">
        <v>135.34</v>
      </c>
      <c r="E117">
        <v>133.96</v>
      </c>
      <c r="F117">
        <v>134.56</v>
      </c>
      <c r="G117" s="1">
        <v>1103431</v>
      </c>
      <c r="H117" s="1">
        <v>148464507</v>
      </c>
      <c r="J117">
        <f t="shared" si="2"/>
        <v>4.1703962737266644E-3</v>
      </c>
      <c r="K117">
        <f t="shared" si="3"/>
        <v>0.18904820776446285</v>
      </c>
    </row>
    <row r="118" spans="1:11" x14ac:dyDescent="0.3">
      <c r="A118">
        <v>115</v>
      </c>
      <c r="B118" s="2">
        <v>44399</v>
      </c>
      <c r="C118">
        <v>131.38</v>
      </c>
      <c r="D118">
        <v>134.9</v>
      </c>
      <c r="E118">
        <v>131.32</v>
      </c>
      <c r="F118">
        <v>134</v>
      </c>
      <c r="G118" s="1">
        <v>1486985</v>
      </c>
      <c r="H118" s="1">
        <v>199171237</v>
      </c>
      <c r="J118">
        <f t="shared" si="2"/>
        <v>2.8000315820111789E-2</v>
      </c>
      <c r="K118">
        <f t="shared" si="3"/>
        <v>1.6222613065832994</v>
      </c>
    </row>
    <row r="119" spans="1:11" x14ac:dyDescent="0.3">
      <c r="A119">
        <v>116</v>
      </c>
      <c r="B119" s="2">
        <v>44398</v>
      </c>
      <c r="C119">
        <v>128.19999999999999</v>
      </c>
      <c r="D119">
        <v>130.84</v>
      </c>
      <c r="E119">
        <v>127.32</v>
      </c>
      <c r="F119">
        <v>130.30000000000001</v>
      </c>
      <c r="G119" s="1">
        <v>1312139</v>
      </c>
      <c r="H119" s="1">
        <v>170145189</v>
      </c>
      <c r="J119">
        <f t="shared" si="2"/>
        <v>2.5337486631973934E-2</v>
      </c>
      <c r="K119">
        <f t="shared" si="3"/>
        <v>1.4621096256291255</v>
      </c>
    </row>
    <row r="120" spans="1:11" x14ac:dyDescent="0.3">
      <c r="A120">
        <v>117</v>
      </c>
      <c r="B120" s="2">
        <v>44397</v>
      </c>
      <c r="C120">
        <v>127.14</v>
      </c>
      <c r="D120">
        <v>128.19999999999999</v>
      </c>
      <c r="E120">
        <v>125.98</v>
      </c>
      <c r="F120">
        <v>127.04</v>
      </c>
      <c r="G120" s="1">
        <v>1235949</v>
      </c>
      <c r="H120" s="1">
        <v>157029932</v>
      </c>
      <c r="J120">
        <f t="shared" si="2"/>
        <v>7.5853713892565641E-3</v>
      </c>
      <c r="K120">
        <f t="shared" si="3"/>
        <v>0.39443652467383633</v>
      </c>
    </row>
    <row r="121" spans="1:11" x14ac:dyDescent="0.3">
      <c r="A121">
        <v>118</v>
      </c>
      <c r="B121" s="2">
        <v>44396</v>
      </c>
      <c r="C121">
        <v>128</v>
      </c>
      <c r="D121">
        <v>128.5</v>
      </c>
      <c r="E121">
        <v>124.96</v>
      </c>
      <c r="F121">
        <v>126.08</v>
      </c>
      <c r="G121" s="1">
        <v>2075326</v>
      </c>
      <c r="H121" s="1">
        <v>261779446</v>
      </c>
      <c r="J121">
        <f t="shared" si="2"/>
        <v>-2.599175595723123E-2</v>
      </c>
      <c r="K121">
        <f t="shared" si="3"/>
        <v>-1.6250070844421041</v>
      </c>
    </row>
    <row r="122" spans="1:11" x14ac:dyDescent="0.3">
      <c r="A122">
        <v>119</v>
      </c>
      <c r="B122" s="2">
        <v>44393</v>
      </c>
      <c r="C122">
        <v>129.76</v>
      </c>
      <c r="D122">
        <v>130.72</v>
      </c>
      <c r="E122">
        <v>128.16</v>
      </c>
      <c r="F122">
        <v>129.4</v>
      </c>
      <c r="G122" s="1">
        <v>1500052</v>
      </c>
      <c r="H122" s="1">
        <v>194330713</v>
      </c>
      <c r="J122">
        <f t="shared" si="2"/>
        <v>-6.4705201874300381E-3</v>
      </c>
      <c r="K122">
        <f t="shared" si="3"/>
        <v>-0.45093300685446008</v>
      </c>
    </row>
    <row r="123" spans="1:11" x14ac:dyDescent="0.3">
      <c r="A123">
        <v>120</v>
      </c>
      <c r="B123" s="2">
        <v>44392</v>
      </c>
      <c r="C123">
        <v>132.80000000000001</v>
      </c>
      <c r="D123">
        <v>132.86000000000001</v>
      </c>
      <c r="E123">
        <v>129.91999999999999</v>
      </c>
      <c r="F123">
        <v>130.24</v>
      </c>
      <c r="G123" s="1">
        <v>1322169</v>
      </c>
      <c r="H123" s="1">
        <v>172875647</v>
      </c>
      <c r="J123">
        <f t="shared" si="2"/>
        <v>-2.5171912821223594E-2</v>
      </c>
      <c r="K123">
        <f t="shared" si="3"/>
        <v>-1.5756989061574191</v>
      </c>
    </row>
    <row r="124" spans="1:11" x14ac:dyDescent="0.3">
      <c r="A124">
        <v>121</v>
      </c>
      <c r="B124" s="2">
        <v>44391</v>
      </c>
      <c r="C124">
        <v>133.56</v>
      </c>
      <c r="D124">
        <v>134.36000000000001</v>
      </c>
      <c r="E124">
        <v>133.08000000000001</v>
      </c>
      <c r="F124">
        <v>133.56</v>
      </c>
      <c r="G124" s="1">
        <v>696102</v>
      </c>
      <c r="H124" s="1">
        <v>92998495</v>
      </c>
      <c r="J124">
        <f t="shared" si="2"/>
        <v>-8.4992683408644434E-3</v>
      </c>
      <c r="K124">
        <f t="shared" si="3"/>
        <v>-0.57294887946565354</v>
      </c>
    </row>
    <row r="125" spans="1:11" x14ac:dyDescent="0.3">
      <c r="A125">
        <v>122</v>
      </c>
      <c r="B125" s="2">
        <v>44390</v>
      </c>
      <c r="C125">
        <v>133.63999999999999</v>
      </c>
      <c r="D125">
        <v>135.12</v>
      </c>
      <c r="E125">
        <v>133.24</v>
      </c>
      <c r="F125">
        <v>134.69999999999999</v>
      </c>
      <c r="G125" s="1">
        <v>1090004</v>
      </c>
      <c r="H125" s="1">
        <v>146677955</v>
      </c>
      <c r="J125">
        <f t="shared" si="2"/>
        <v>8.6490249865955066E-3</v>
      </c>
      <c r="K125">
        <f t="shared" si="3"/>
        <v>0.45840830037977648</v>
      </c>
    </row>
    <row r="126" spans="1:11" x14ac:dyDescent="0.3">
      <c r="A126">
        <v>123</v>
      </c>
      <c r="B126" s="2">
        <v>44389</v>
      </c>
      <c r="C126">
        <v>132.62</v>
      </c>
      <c r="D126">
        <v>134</v>
      </c>
      <c r="E126">
        <v>131.47999999999999</v>
      </c>
      <c r="F126">
        <v>133.54</v>
      </c>
      <c r="G126" s="1">
        <v>931422</v>
      </c>
      <c r="H126" s="1">
        <v>123976560</v>
      </c>
      <c r="J126">
        <f t="shared" si="2"/>
        <v>5.2556619211769125E-3</v>
      </c>
      <c r="K126">
        <f t="shared" si="3"/>
        <v>0.25431980629404116</v>
      </c>
    </row>
    <row r="127" spans="1:11" x14ac:dyDescent="0.3">
      <c r="A127">
        <v>124</v>
      </c>
      <c r="B127" s="2">
        <v>44386</v>
      </c>
      <c r="C127">
        <v>131.82</v>
      </c>
      <c r="D127">
        <v>132.84</v>
      </c>
      <c r="E127">
        <v>130.58000000000001</v>
      </c>
      <c r="F127">
        <v>132.84</v>
      </c>
      <c r="G127" s="1">
        <v>1253215</v>
      </c>
      <c r="H127" s="1">
        <v>165658858</v>
      </c>
      <c r="J127">
        <f t="shared" si="2"/>
        <v>1.3795413204815445E-2</v>
      </c>
      <c r="K127">
        <f t="shared" si="3"/>
        <v>0.76792974008092862</v>
      </c>
    </row>
    <row r="128" spans="1:11" x14ac:dyDescent="0.3">
      <c r="A128">
        <v>125</v>
      </c>
      <c r="B128" s="2">
        <v>44385</v>
      </c>
      <c r="C128">
        <v>133.18</v>
      </c>
      <c r="D128">
        <v>133.18</v>
      </c>
      <c r="E128">
        <v>129.63999999999999</v>
      </c>
      <c r="F128">
        <v>131.02000000000001</v>
      </c>
      <c r="G128" s="1">
        <v>2073649</v>
      </c>
      <c r="H128" s="1">
        <v>271982738</v>
      </c>
      <c r="J128">
        <f t="shared" si="2"/>
        <v>-2.2340551776391087E-2</v>
      </c>
      <c r="K128">
        <f t="shared" si="3"/>
        <v>-1.4054111412725852</v>
      </c>
    </row>
    <row r="129" spans="1:11" x14ac:dyDescent="0.3">
      <c r="A129">
        <v>126</v>
      </c>
      <c r="B129" s="2">
        <v>44384</v>
      </c>
      <c r="C129">
        <v>132.58000000000001</v>
      </c>
      <c r="D129">
        <v>133.97999999999999</v>
      </c>
      <c r="E129">
        <v>132.28</v>
      </c>
      <c r="F129">
        <v>133.97999999999999</v>
      </c>
      <c r="G129" s="1">
        <v>1059013</v>
      </c>
      <c r="H129" s="1">
        <v>141332028</v>
      </c>
      <c r="J129">
        <f t="shared" si="2"/>
        <v>1.3223333174689433E-2</v>
      </c>
      <c r="K129">
        <f t="shared" si="3"/>
        <v>0.73352288481843775</v>
      </c>
    </row>
    <row r="130" spans="1:11" x14ac:dyDescent="0.3">
      <c r="A130">
        <v>127</v>
      </c>
      <c r="B130" s="2">
        <v>44383</v>
      </c>
      <c r="C130">
        <v>133.28</v>
      </c>
      <c r="D130">
        <v>133.63999999999999</v>
      </c>
      <c r="E130">
        <v>131.44</v>
      </c>
      <c r="F130">
        <v>132.22</v>
      </c>
      <c r="G130" s="1">
        <v>1359616</v>
      </c>
      <c r="H130" s="1">
        <v>179783181</v>
      </c>
      <c r="J130">
        <f t="shared" si="2"/>
        <v>-1.1131282202465309E-2</v>
      </c>
      <c r="K130">
        <f t="shared" si="3"/>
        <v>-0.73124722098444972</v>
      </c>
    </row>
    <row r="131" spans="1:11" x14ac:dyDescent="0.3">
      <c r="A131">
        <v>128</v>
      </c>
      <c r="B131" s="2">
        <v>44382</v>
      </c>
      <c r="C131">
        <v>133.86000000000001</v>
      </c>
      <c r="D131">
        <v>134.24</v>
      </c>
      <c r="E131">
        <v>132.62</v>
      </c>
      <c r="F131">
        <v>133.69999999999999</v>
      </c>
      <c r="G131" s="1">
        <v>588551</v>
      </c>
      <c r="H131" s="1">
        <v>78653758</v>
      </c>
      <c r="J131">
        <f t="shared" si="2"/>
        <v>-1.1959935645988553E-3</v>
      </c>
      <c r="K131">
        <f t="shared" si="3"/>
        <v>-0.13370488398162936</v>
      </c>
    </row>
    <row r="132" spans="1:11" x14ac:dyDescent="0.3">
      <c r="A132">
        <v>129</v>
      </c>
      <c r="B132" s="2">
        <v>44379</v>
      </c>
      <c r="C132">
        <v>134.28</v>
      </c>
      <c r="D132">
        <v>135.12</v>
      </c>
      <c r="E132">
        <v>133.58000000000001</v>
      </c>
      <c r="F132">
        <v>133.86000000000001</v>
      </c>
      <c r="G132" s="1">
        <v>946291</v>
      </c>
      <c r="H132" s="1">
        <v>126913013</v>
      </c>
      <c r="J132">
        <f t="shared" si="2"/>
        <v>-2.0895529990948725E-3</v>
      </c>
      <c r="K132">
        <f t="shared" si="3"/>
        <v>-0.187446613306398</v>
      </c>
    </row>
    <row r="133" spans="1:11" x14ac:dyDescent="0.3">
      <c r="A133">
        <v>130</v>
      </c>
      <c r="B133" s="2">
        <v>44378</v>
      </c>
      <c r="C133">
        <v>134.86000000000001</v>
      </c>
      <c r="D133">
        <v>135.74</v>
      </c>
      <c r="E133">
        <v>132.46</v>
      </c>
      <c r="F133">
        <v>134.13999999999999</v>
      </c>
      <c r="G133" s="1">
        <v>1157790</v>
      </c>
      <c r="H133" s="1">
        <v>155119390</v>
      </c>
      <c r="J133">
        <f t="shared" ref="J133:J196" si="4">LN(F133/F134)</f>
        <v>3.8840801742596664E-3</v>
      </c>
      <c r="K133">
        <f t="shared" ref="K133:K196" si="5">(J133-$M$6)/$M$7</f>
        <v>0.171828175470184</v>
      </c>
    </row>
    <row r="134" spans="1:11" x14ac:dyDescent="0.3">
      <c r="A134">
        <v>131</v>
      </c>
      <c r="B134" s="2">
        <v>44377</v>
      </c>
      <c r="C134">
        <v>134.44</v>
      </c>
      <c r="D134">
        <v>135.72</v>
      </c>
      <c r="E134">
        <v>132.41999999999999</v>
      </c>
      <c r="F134">
        <v>133.62</v>
      </c>
      <c r="G134" s="1">
        <v>1636719</v>
      </c>
      <c r="H134" s="1">
        <v>218878967</v>
      </c>
      <c r="J134">
        <f t="shared" si="4"/>
        <v>-7.3074667132961464E-3</v>
      </c>
      <c r="K134">
        <f t="shared" si="5"/>
        <v>-0.50126984167034538</v>
      </c>
    </row>
    <row r="135" spans="1:11" x14ac:dyDescent="0.3">
      <c r="A135">
        <v>132</v>
      </c>
      <c r="B135" s="2">
        <v>44376</v>
      </c>
      <c r="C135">
        <v>134.38</v>
      </c>
      <c r="D135">
        <v>135.54</v>
      </c>
      <c r="E135">
        <v>134.19999999999999</v>
      </c>
      <c r="F135">
        <v>134.6</v>
      </c>
      <c r="G135" s="1">
        <v>1254595</v>
      </c>
      <c r="H135" s="1">
        <v>169045053</v>
      </c>
      <c r="J135">
        <f t="shared" si="4"/>
        <v>2.9761926730459548E-3</v>
      </c>
      <c r="K135">
        <f t="shared" si="5"/>
        <v>0.11722470706733835</v>
      </c>
    </row>
    <row r="136" spans="1:11" x14ac:dyDescent="0.3">
      <c r="A136">
        <v>133</v>
      </c>
      <c r="B136" s="2">
        <v>44375</v>
      </c>
      <c r="C136">
        <v>137</v>
      </c>
      <c r="D136">
        <v>138.36000000000001</v>
      </c>
      <c r="E136">
        <v>134.12</v>
      </c>
      <c r="F136">
        <v>134.19999999999999</v>
      </c>
      <c r="G136" s="1">
        <v>1164753</v>
      </c>
      <c r="H136" s="1">
        <v>157723224</v>
      </c>
      <c r="J136">
        <f t="shared" si="4"/>
        <v>-2.0065589124403163E-2</v>
      </c>
      <c r="K136">
        <f t="shared" si="5"/>
        <v>-1.268587084195677</v>
      </c>
    </row>
    <row r="137" spans="1:11" x14ac:dyDescent="0.3">
      <c r="A137">
        <v>134</v>
      </c>
      <c r="B137" s="2">
        <v>44372</v>
      </c>
      <c r="C137">
        <v>135.34</v>
      </c>
      <c r="D137">
        <v>137.24</v>
      </c>
      <c r="E137">
        <v>134.22</v>
      </c>
      <c r="F137">
        <v>136.91999999999999</v>
      </c>
      <c r="G137" s="1">
        <v>1286292</v>
      </c>
      <c r="H137" s="1">
        <v>174926347</v>
      </c>
      <c r="J137">
        <f t="shared" si="4"/>
        <v>1.2345835822299141E-2</v>
      </c>
      <c r="K137">
        <f t="shared" si="5"/>
        <v>0.6807471842049041</v>
      </c>
    </row>
    <row r="138" spans="1:11" x14ac:dyDescent="0.3">
      <c r="A138">
        <v>135</v>
      </c>
      <c r="B138" s="2">
        <v>44371</v>
      </c>
      <c r="C138">
        <v>137.86000000000001</v>
      </c>
      <c r="D138">
        <v>138</v>
      </c>
      <c r="E138">
        <v>134.32</v>
      </c>
      <c r="F138">
        <v>135.24</v>
      </c>
      <c r="G138" s="1">
        <v>2441481</v>
      </c>
      <c r="H138" s="1">
        <v>331009310</v>
      </c>
      <c r="J138">
        <f t="shared" si="4"/>
        <v>-1.1907527684666424E-2</v>
      </c>
      <c r="K138">
        <f t="shared" si="5"/>
        <v>-0.77793328682802265</v>
      </c>
    </row>
    <row r="139" spans="1:11" x14ac:dyDescent="0.3">
      <c r="A139">
        <v>136</v>
      </c>
      <c r="B139" s="2">
        <v>44370</v>
      </c>
      <c r="C139">
        <v>137.26</v>
      </c>
      <c r="D139">
        <v>137.38</v>
      </c>
      <c r="E139">
        <v>135.41999999999999</v>
      </c>
      <c r="F139">
        <v>136.86000000000001</v>
      </c>
      <c r="G139" s="1">
        <v>1357266</v>
      </c>
      <c r="H139" s="1">
        <v>185649671</v>
      </c>
      <c r="J139">
        <f t="shared" si="4"/>
        <v>1.1697617944478971E-3</v>
      </c>
      <c r="K139">
        <f t="shared" si="5"/>
        <v>8.5797579193546032E-3</v>
      </c>
    </row>
    <row r="140" spans="1:11" x14ac:dyDescent="0.3">
      <c r="A140">
        <v>137</v>
      </c>
      <c r="B140" s="2">
        <v>44369</v>
      </c>
      <c r="C140">
        <v>136.34</v>
      </c>
      <c r="D140">
        <v>137.08000000000001</v>
      </c>
      <c r="E140">
        <v>135.24</v>
      </c>
      <c r="F140">
        <v>136.69999999999999</v>
      </c>
      <c r="G140" s="1">
        <v>862509</v>
      </c>
      <c r="H140" s="1">
        <v>117702201</v>
      </c>
      <c r="J140">
        <f t="shared" si="4"/>
        <v>1.464129104889448E-3</v>
      </c>
      <c r="K140">
        <f t="shared" si="5"/>
        <v>2.6284017657524823E-2</v>
      </c>
    </row>
    <row r="141" spans="1:11" x14ac:dyDescent="0.3">
      <c r="A141">
        <v>138</v>
      </c>
      <c r="B141" s="2">
        <v>44368</v>
      </c>
      <c r="C141">
        <v>133.32</v>
      </c>
      <c r="D141">
        <v>137.06</v>
      </c>
      <c r="E141">
        <v>132.6</v>
      </c>
      <c r="F141">
        <v>136.5</v>
      </c>
      <c r="G141" s="1">
        <v>1243844</v>
      </c>
      <c r="H141" s="1">
        <v>168845416</v>
      </c>
      <c r="J141">
        <f t="shared" si="4"/>
        <v>2.0726130517116952E-2</v>
      </c>
      <c r="K141">
        <f t="shared" si="5"/>
        <v>1.1847668517994956</v>
      </c>
    </row>
    <row r="142" spans="1:11" x14ac:dyDescent="0.3">
      <c r="A142">
        <v>139</v>
      </c>
      <c r="B142" s="2">
        <v>44365</v>
      </c>
      <c r="C142">
        <v>137.13999999999999</v>
      </c>
      <c r="D142">
        <v>138.12</v>
      </c>
      <c r="E142">
        <v>133.19999999999999</v>
      </c>
      <c r="F142">
        <v>133.69999999999999</v>
      </c>
      <c r="G142" s="1">
        <v>3093145</v>
      </c>
      <c r="H142" s="1">
        <v>416565121</v>
      </c>
      <c r="J142">
        <f t="shared" si="4"/>
        <v>-2.7297895680351555E-2</v>
      </c>
      <c r="K142">
        <f t="shared" si="5"/>
        <v>-1.7035628074868185</v>
      </c>
    </row>
    <row r="143" spans="1:11" x14ac:dyDescent="0.3">
      <c r="A143">
        <v>140</v>
      </c>
      <c r="B143" s="2">
        <v>44364</v>
      </c>
      <c r="C143">
        <v>136.16</v>
      </c>
      <c r="D143">
        <v>138.9</v>
      </c>
      <c r="E143">
        <v>135.86000000000001</v>
      </c>
      <c r="F143">
        <v>137.4</v>
      </c>
      <c r="G143" s="1">
        <v>1428128</v>
      </c>
      <c r="H143" s="1">
        <v>196148572</v>
      </c>
      <c r="J143">
        <f t="shared" si="4"/>
        <v>4.5225841182990065E-3</v>
      </c>
      <c r="K143">
        <f t="shared" si="5"/>
        <v>0.21022999275132917</v>
      </c>
    </row>
    <row r="144" spans="1:11" x14ac:dyDescent="0.3">
      <c r="A144">
        <v>141</v>
      </c>
      <c r="B144" s="2">
        <v>44363</v>
      </c>
      <c r="C144">
        <v>139.22</v>
      </c>
      <c r="D144">
        <v>139.24</v>
      </c>
      <c r="E144">
        <v>136.54</v>
      </c>
      <c r="F144">
        <v>136.78</v>
      </c>
      <c r="G144" s="1">
        <v>1381080</v>
      </c>
      <c r="H144" s="1">
        <v>189297922</v>
      </c>
      <c r="J144">
        <f t="shared" si="4"/>
        <v>-1.3218291085852844E-2</v>
      </c>
      <c r="K144">
        <f t="shared" si="5"/>
        <v>-0.85676709373097892</v>
      </c>
    </row>
    <row r="145" spans="1:11" x14ac:dyDescent="0.3">
      <c r="A145">
        <v>142</v>
      </c>
      <c r="B145" s="2">
        <v>44362</v>
      </c>
      <c r="C145">
        <v>136.80000000000001</v>
      </c>
      <c r="D145">
        <v>138.84</v>
      </c>
      <c r="E145">
        <v>136.46</v>
      </c>
      <c r="F145">
        <v>138.6</v>
      </c>
      <c r="G145" s="1">
        <v>1300113</v>
      </c>
      <c r="H145" s="1">
        <v>179617319</v>
      </c>
      <c r="J145">
        <f t="shared" si="4"/>
        <v>2.0850795480190358E-2</v>
      </c>
      <c r="K145">
        <f t="shared" si="5"/>
        <v>1.1922646302830857</v>
      </c>
    </row>
    <row r="146" spans="1:11" x14ac:dyDescent="0.3">
      <c r="A146">
        <v>143</v>
      </c>
      <c r="B146" s="2">
        <v>44361</v>
      </c>
      <c r="C146">
        <v>137</v>
      </c>
      <c r="D146">
        <v>138.24</v>
      </c>
      <c r="E146">
        <v>135.6</v>
      </c>
      <c r="F146">
        <v>135.74</v>
      </c>
      <c r="G146" s="1">
        <v>935042</v>
      </c>
      <c r="H146" s="1">
        <v>127276177</v>
      </c>
      <c r="J146">
        <f t="shared" si="4"/>
        <v>-7.1937475317230375E-3</v>
      </c>
      <c r="K146">
        <f t="shared" si="5"/>
        <v>-0.49443038003052375</v>
      </c>
    </row>
    <row r="147" spans="1:11" x14ac:dyDescent="0.3">
      <c r="A147">
        <v>144</v>
      </c>
      <c r="B147" s="2">
        <v>44358</v>
      </c>
      <c r="C147">
        <v>135.30000000000001</v>
      </c>
      <c r="D147">
        <v>136.76</v>
      </c>
      <c r="E147">
        <v>134.5</v>
      </c>
      <c r="F147">
        <v>136.72</v>
      </c>
      <c r="G147" s="1">
        <v>1035025</v>
      </c>
      <c r="H147" s="1">
        <v>141066636</v>
      </c>
      <c r="J147">
        <f t="shared" si="4"/>
        <v>1.1919793841182294E-2</v>
      </c>
      <c r="K147">
        <f t="shared" si="5"/>
        <v>0.65512355812447021</v>
      </c>
    </row>
    <row r="148" spans="1:11" x14ac:dyDescent="0.3">
      <c r="A148">
        <v>145</v>
      </c>
      <c r="B148" s="2">
        <v>44357</v>
      </c>
      <c r="C148">
        <v>136.30000000000001</v>
      </c>
      <c r="D148">
        <v>136.58000000000001</v>
      </c>
      <c r="E148">
        <v>134.86000000000001</v>
      </c>
      <c r="F148">
        <v>135.1</v>
      </c>
      <c r="G148" s="1">
        <v>1029357</v>
      </c>
      <c r="H148" s="1">
        <v>139409976</v>
      </c>
      <c r="J148">
        <f t="shared" si="4"/>
        <v>-6.6396407698989237E-3</v>
      </c>
      <c r="K148">
        <f t="shared" si="5"/>
        <v>-0.46110449877252857</v>
      </c>
    </row>
    <row r="149" spans="1:11" x14ac:dyDescent="0.3">
      <c r="A149">
        <v>146</v>
      </c>
      <c r="B149" s="2">
        <v>44356</v>
      </c>
      <c r="C149">
        <v>136.6</v>
      </c>
      <c r="D149">
        <v>137.13999999999999</v>
      </c>
      <c r="E149">
        <v>134.82</v>
      </c>
      <c r="F149">
        <v>136</v>
      </c>
      <c r="G149" s="1">
        <v>1174869</v>
      </c>
      <c r="H149" s="1">
        <v>159785037</v>
      </c>
      <c r="J149">
        <f t="shared" si="4"/>
        <v>4.4127381755983732E-4</v>
      </c>
      <c r="K149">
        <f t="shared" si="5"/>
        <v>-3.5234007745094831E-2</v>
      </c>
    </row>
    <row r="150" spans="1:11" x14ac:dyDescent="0.3">
      <c r="A150">
        <v>147</v>
      </c>
      <c r="B150" s="2">
        <v>44355</v>
      </c>
      <c r="C150">
        <v>136.4</v>
      </c>
      <c r="D150">
        <v>136.88</v>
      </c>
      <c r="E150">
        <v>135.56</v>
      </c>
      <c r="F150">
        <v>135.94</v>
      </c>
      <c r="G150" s="1">
        <v>1108397</v>
      </c>
      <c r="H150" s="1">
        <v>150909890</v>
      </c>
      <c r="J150">
        <f t="shared" si="4"/>
        <v>-7.353482205025441E-4</v>
      </c>
      <c r="K150">
        <f t="shared" si="5"/>
        <v>-0.10600009296109512</v>
      </c>
    </row>
    <row r="151" spans="1:11" x14ac:dyDescent="0.3">
      <c r="A151">
        <v>148</v>
      </c>
      <c r="B151" s="2">
        <v>44354</v>
      </c>
      <c r="C151">
        <v>135.97999999999999</v>
      </c>
      <c r="D151">
        <v>136.54</v>
      </c>
      <c r="E151">
        <v>135.41999999999999</v>
      </c>
      <c r="F151">
        <v>136.04</v>
      </c>
      <c r="G151" s="1">
        <v>983397</v>
      </c>
      <c r="H151" s="1">
        <v>133785841</v>
      </c>
      <c r="J151">
        <f t="shared" si="4"/>
        <v>2.9407440294265306E-4</v>
      </c>
      <c r="K151">
        <f t="shared" si="5"/>
        <v>-4.4087085438335144E-2</v>
      </c>
    </row>
    <row r="152" spans="1:11" x14ac:dyDescent="0.3">
      <c r="A152">
        <v>149</v>
      </c>
      <c r="B152" s="2">
        <v>44351</v>
      </c>
      <c r="C152">
        <v>135.78</v>
      </c>
      <c r="D152">
        <v>136.34</v>
      </c>
      <c r="E152">
        <v>134.34</v>
      </c>
      <c r="F152">
        <v>136</v>
      </c>
      <c r="G152" s="1">
        <v>930921</v>
      </c>
      <c r="H152" s="1">
        <v>126118166</v>
      </c>
      <c r="J152">
        <f t="shared" si="4"/>
        <v>1.7662648100812898E-3</v>
      </c>
      <c r="K152">
        <f t="shared" si="5"/>
        <v>4.4455495301791638E-2</v>
      </c>
    </row>
    <row r="153" spans="1:11" x14ac:dyDescent="0.3">
      <c r="A153">
        <v>150</v>
      </c>
      <c r="B153" s="2">
        <v>44350</v>
      </c>
      <c r="C153">
        <v>135.94</v>
      </c>
      <c r="D153">
        <v>136.32</v>
      </c>
      <c r="E153">
        <v>134.19999999999999</v>
      </c>
      <c r="F153">
        <v>135.76</v>
      </c>
      <c r="G153" s="1">
        <v>941862</v>
      </c>
      <c r="H153" s="1">
        <v>127569852</v>
      </c>
      <c r="J153">
        <f t="shared" si="4"/>
        <v>-4.5564861665359719E-3</v>
      </c>
      <c r="K153">
        <f t="shared" si="5"/>
        <v>-0.3358164356469675</v>
      </c>
    </row>
    <row r="154" spans="1:11" x14ac:dyDescent="0.3">
      <c r="A154">
        <v>151</v>
      </c>
      <c r="B154" s="2">
        <v>44349</v>
      </c>
      <c r="C154">
        <v>134.72</v>
      </c>
      <c r="D154">
        <v>136.46</v>
      </c>
      <c r="E154">
        <v>134.41999999999999</v>
      </c>
      <c r="F154">
        <v>136.38</v>
      </c>
      <c r="G154" s="1">
        <v>1173747</v>
      </c>
      <c r="H154" s="1">
        <v>159494663</v>
      </c>
      <c r="J154">
        <f t="shared" si="4"/>
        <v>9.8740762448598016E-3</v>
      </c>
      <c r="K154">
        <f t="shared" si="5"/>
        <v>0.53208708501231738</v>
      </c>
    </row>
    <row r="155" spans="1:11" x14ac:dyDescent="0.3">
      <c r="A155">
        <v>152</v>
      </c>
      <c r="B155" s="2">
        <v>44348</v>
      </c>
      <c r="C155">
        <v>133.46</v>
      </c>
      <c r="D155">
        <v>136.41999999999999</v>
      </c>
      <c r="E155">
        <v>133.46</v>
      </c>
      <c r="F155">
        <v>135.04</v>
      </c>
      <c r="G155" s="1">
        <v>1274211</v>
      </c>
      <c r="H155" s="1">
        <v>172386066</v>
      </c>
      <c r="J155">
        <f t="shared" si="4"/>
        <v>1.7932339460662101E-2</v>
      </c>
      <c r="K155">
        <f t="shared" si="5"/>
        <v>1.0167386748818186</v>
      </c>
    </row>
    <row r="156" spans="1:11" x14ac:dyDescent="0.3">
      <c r="A156">
        <v>153</v>
      </c>
      <c r="B156" s="2">
        <v>44347</v>
      </c>
      <c r="C156">
        <v>134.28</v>
      </c>
      <c r="D156">
        <v>134.68</v>
      </c>
      <c r="E156">
        <v>132.58000000000001</v>
      </c>
      <c r="F156">
        <v>132.63999999999999</v>
      </c>
      <c r="G156" s="1">
        <v>832411</v>
      </c>
      <c r="H156" s="1">
        <v>110731140</v>
      </c>
      <c r="J156">
        <f t="shared" si="4"/>
        <v>-1.6895071826725519E-2</v>
      </c>
      <c r="K156">
        <f t="shared" si="5"/>
        <v>-1.0779012989491799</v>
      </c>
    </row>
    <row r="157" spans="1:11" x14ac:dyDescent="0.3">
      <c r="A157">
        <v>154</v>
      </c>
      <c r="B157" s="2">
        <v>44344</v>
      </c>
      <c r="C157">
        <v>133.1</v>
      </c>
      <c r="D157">
        <v>135.44</v>
      </c>
      <c r="E157">
        <v>133.1</v>
      </c>
      <c r="F157">
        <v>134.9</v>
      </c>
      <c r="G157" s="1">
        <v>1859774</v>
      </c>
      <c r="H157" s="1">
        <v>250071218</v>
      </c>
      <c r="J157">
        <f t="shared" si="4"/>
        <v>3.6845478437387495E-2</v>
      </c>
      <c r="K157">
        <f t="shared" si="5"/>
        <v>2.1542397255446541</v>
      </c>
    </row>
    <row r="158" spans="1:11" x14ac:dyDescent="0.3">
      <c r="A158">
        <v>155</v>
      </c>
      <c r="B158" s="2">
        <v>44343</v>
      </c>
      <c r="C158">
        <v>134.19999999999999</v>
      </c>
      <c r="D158">
        <v>135.86000000000001</v>
      </c>
      <c r="E158">
        <v>130.02000000000001</v>
      </c>
      <c r="F158">
        <v>130.02000000000001</v>
      </c>
      <c r="G158" s="1">
        <v>8044888</v>
      </c>
      <c r="H158" s="1">
        <v>1050757115</v>
      </c>
      <c r="J158">
        <f t="shared" si="4"/>
        <v>-3.5361798639995459E-2</v>
      </c>
      <c r="K158">
        <f t="shared" si="5"/>
        <v>-2.188553590895435</v>
      </c>
    </row>
    <row r="159" spans="1:11" x14ac:dyDescent="0.3">
      <c r="A159">
        <v>156</v>
      </c>
      <c r="B159" s="2">
        <v>44342</v>
      </c>
      <c r="C159">
        <v>135.6</v>
      </c>
      <c r="D159">
        <v>136.06</v>
      </c>
      <c r="E159">
        <v>134.18</v>
      </c>
      <c r="F159">
        <v>134.69999999999999</v>
      </c>
      <c r="G159" s="1">
        <v>1207961</v>
      </c>
      <c r="H159" s="1">
        <v>162840954</v>
      </c>
      <c r="J159">
        <f t="shared" si="4"/>
        <v>-5.0355556641433104E-3</v>
      </c>
      <c r="K159">
        <f t="shared" si="5"/>
        <v>-0.3646293184550235</v>
      </c>
    </row>
    <row r="160" spans="1:11" x14ac:dyDescent="0.3">
      <c r="A160">
        <v>157</v>
      </c>
      <c r="B160" s="2">
        <v>44341</v>
      </c>
      <c r="C160">
        <v>137.76</v>
      </c>
      <c r="D160">
        <v>137.82</v>
      </c>
      <c r="E160">
        <v>135.38</v>
      </c>
      <c r="F160">
        <v>135.38</v>
      </c>
      <c r="G160" s="1">
        <v>1447134</v>
      </c>
      <c r="H160" s="1">
        <v>196747222</v>
      </c>
      <c r="J160">
        <f t="shared" si="4"/>
        <v>-3.5393046826944618E-3</v>
      </c>
      <c r="K160">
        <f t="shared" si="5"/>
        <v>-0.27463965224742898</v>
      </c>
    </row>
    <row r="161" spans="1:11" x14ac:dyDescent="0.3">
      <c r="A161">
        <v>158</v>
      </c>
      <c r="B161" s="2">
        <v>44337</v>
      </c>
      <c r="C161">
        <v>135.28</v>
      </c>
      <c r="D161">
        <v>136.22</v>
      </c>
      <c r="E161">
        <v>135.1</v>
      </c>
      <c r="F161">
        <v>135.86000000000001</v>
      </c>
      <c r="G161" s="1">
        <v>1606481</v>
      </c>
      <c r="H161" s="1">
        <v>218023608</v>
      </c>
      <c r="J161">
        <f t="shared" si="4"/>
        <v>7.3877404567199243E-3</v>
      </c>
      <c r="K161">
        <f t="shared" si="5"/>
        <v>0.3825503225113846</v>
      </c>
    </row>
    <row r="162" spans="1:11" x14ac:dyDescent="0.3">
      <c r="A162">
        <v>159</v>
      </c>
      <c r="B162" s="2">
        <v>44336</v>
      </c>
      <c r="C162">
        <v>134.69999999999999</v>
      </c>
      <c r="D162">
        <v>135.04</v>
      </c>
      <c r="E162">
        <v>132.54</v>
      </c>
      <c r="F162">
        <v>134.86000000000001</v>
      </c>
      <c r="G162" s="1">
        <v>1505512</v>
      </c>
      <c r="H162" s="1">
        <v>202019036</v>
      </c>
      <c r="J162">
        <f t="shared" si="4"/>
        <v>8.788319019297627E-3</v>
      </c>
      <c r="K162">
        <f t="shared" si="5"/>
        <v>0.4667859212889609</v>
      </c>
    </row>
    <row r="163" spans="1:11" x14ac:dyDescent="0.3">
      <c r="A163">
        <v>160</v>
      </c>
      <c r="B163" s="2">
        <v>44335</v>
      </c>
      <c r="C163">
        <v>137.69999999999999</v>
      </c>
      <c r="D163">
        <v>138.30000000000001</v>
      </c>
      <c r="E163">
        <v>132.46</v>
      </c>
      <c r="F163">
        <v>133.68</v>
      </c>
      <c r="G163" s="1">
        <v>2177508</v>
      </c>
      <c r="H163" s="1">
        <v>293211946</v>
      </c>
      <c r="J163">
        <f t="shared" si="4"/>
        <v>-3.9168923385201559E-2</v>
      </c>
      <c r="K163">
        <f t="shared" si="5"/>
        <v>-2.4175271316178764</v>
      </c>
    </row>
    <row r="164" spans="1:11" x14ac:dyDescent="0.3">
      <c r="A164">
        <v>161</v>
      </c>
      <c r="B164" s="2">
        <v>44334</v>
      </c>
      <c r="C164">
        <v>142.22</v>
      </c>
      <c r="D164">
        <v>142.58000000000001</v>
      </c>
      <c r="E164">
        <v>139.02000000000001</v>
      </c>
      <c r="F164">
        <v>139.02000000000001</v>
      </c>
      <c r="G164" s="1">
        <v>1454977</v>
      </c>
      <c r="H164" s="1">
        <v>203350950</v>
      </c>
      <c r="J164">
        <f t="shared" si="4"/>
        <v>-1.7116378503754703E-2</v>
      </c>
      <c r="K164">
        <f t="shared" si="5"/>
        <v>-1.0912114415938876</v>
      </c>
    </row>
    <row r="165" spans="1:11" x14ac:dyDescent="0.3">
      <c r="A165">
        <v>162</v>
      </c>
      <c r="B165" s="2">
        <v>44333</v>
      </c>
      <c r="C165">
        <v>143.62</v>
      </c>
      <c r="D165">
        <v>145</v>
      </c>
      <c r="E165">
        <v>140.88</v>
      </c>
      <c r="F165">
        <v>141.41999999999999</v>
      </c>
      <c r="G165" s="1">
        <v>1287079</v>
      </c>
      <c r="H165" s="1">
        <v>182874661</v>
      </c>
      <c r="J165">
        <f t="shared" si="4"/>
        <v>-2.1406903492580613E-2</v>
      </c>
      <c r="K165">
        <f t="shared" si="5"/>
        <v>-1.3492583310441562</v>
      </c>
    </row>
    <row r="166" spans="1:11" x14ac:dyDescent="0.3">
      <c r="A166">
        <v>163</v>
      </c>
      <c r="B166" s="2">
        <v>44330</v>
      </c>
      <c r="C166">
        <v>142.41999999999999</v>
      </c>
      <c r="D166">
        <v>144.6</v>
      </c>
      <c r="E166">
        <v>140.74</v>
      </c>
      <c r="F166">
        <v>144.47999999999999</v>
      </c>
      <c r="G166" s="1">
        <v>1309950</v>
      </c>
      <c r="H166" s="1">
        <v>188107948</v>
      </c>
      <c r="J166">
        <f t="shared" si="4"/>
        <v>2.9215561044802319E-2</v>
      </c>
      <c r="K166">
        <f t="shared" si="5"/>
        <v>1.695350322721741</v>
      </c>
    </row>
    <row r="167" spans="1:11" x14ac:dyDescent="0.3">
      <c r="A167">
        <v>164</v>
      </c>
      <c r="B167" s="2">
        <v>44329</v>
      </c>
      <c r="C167">
        <v>138</v>
      </c>
      <c r="D167">
        <v>141.04</v>
      </c>
      <c r="E167">
        <v>136.04</v>
      </c>
      <c r="F167">
        <v>140.32</v>
      </c>
      <c r="G167" s="1">
        <v>992127</v>
      </c>
      <c r="H167" s="1">
        <v>137821155</v>
      </c>
      <c r="J167">
        <f t="shared" si="4"/>
        <v>7.5828391094722117E-3</v>
      </c>
      <c r="K167">
        <f t="shared" si="5"/>
        <v>0.39428422468181396</v>
      </c>
    </row>
    <row r="168" spans="1:11" x14ac:dyDescent="0.3">
      <c r="A168">
        <v>165</v>
      </c>
      <c r="B168" s="2">
        <v>44328</v>
      </c>
      <c r="C168">
        <v>140</v>
      </c>
      <c r="D168">
        <v>140.38</v>
      </c>
      <c r="E168">
        <v>138.62</v>
      </c>
      <c r="F168">
        <v>139.26</v>
      </c>
      <c r="G168" s="1">
        <v>1096942</v>
      </c>
      <c r="H168" s="1">
        <v>153077985</v>
      </c>
      <c r="J168">
        <f t="shared" si="4"/>
        <v>-3.4408636099040762E-3</v>
      </c>
      <c r="K168">
        <f t="shared" si="5"/>
        <v>-0.26871906847414634</v>
      </c>
    </row>
    <row r="169" spans="1:11" x14ac:dyDescent="0.3">
      <c r="A169">
        <v>166</v>
      </c>
      <c r="B169" s="2">
        <v>44327</v>
      </c>
      <c r="C169">
        <v>142.38</v>
      </c>
      <c r="D169">
        <v>142.86000000000001</v>
      </c>
      <c r="E169">
        <v>138.04</v>
      </c>
      <c r="F169">
        <v>139.74</v>
      </c>
      <c r="G169" s="1">
        <v>1587279</v>
      </c>
      <c r="H169" s="1">
        <v>221771427</v>
      </c>
      <c r="J169">
        <f t="shared" si="4"/>
        <v>-2.8639892162641751E-2</v>
      </c>
      <c r="K169">
        <f t="shared" si="5"/>
        <v>-1.7842750790177089</v>
      </c>
    </row>
    <row r="170" spans="1:11" x14ac:dyDescent="0.3">
      <c r="A170">
        <v>167</v>
      </c>
      <c r="B170" s="2">
        <v>44326</v>
      </c>
      <c r="C170">
        <v>145</v>
      </c>
      <c r="D170">
        <v>145.12</v>
      </c>
      <c r="E170">
        <v>142.78</v>
      </c>
      <c r="F170">
        <v>143.80000000000001</v>
      </c>
      <c r="G170" s="1">
        <v>1266674</v>
      </c>
      <c r="H170" s="1">
        <v>182015405</v>
      </c>
      <c r="J170">
        <f t="shared" si="4"/>
        <v>-3.3324107483918759E-3</v>
      </c>
      <c r="K170">
        <f t="shared" si="5"/>
        <v>-0.26219634138641473</v>
      </c>
    </row>
    <row r="171" spans="1:11" x14ac:dyDescent="0.3">
      <c r="A171">
        <v>168</v>
      </c>
      <c r="B171" s="2">
        <v>44323</v>
      </c>
      <c r="C171">
        <v>140.68</v>
      </c>
      <c r="D171">
        <v>145.19999999999999</v>
      </c>
      <c r="E171">
        <v>140.68</v>
      </c>
      <c r="F171">
        <v>144.28</v>
      </c>
      <c r="G171" s="1">
        <v>1820935</v>
      </c>
      <c r="H171" s="1">
        <v>261929152</v>
      </c>
      <c r="J171">
        <f t="shared" si="4"/>
        <v>2.9113933092950472E-2</v>
      </c>
      <c r="K171">
        <f t="shared" si="5"/>
        <v>1.6892380691106166</v>
      </c>
    </row>
    <row r="172" spans="1:11" x14ac:dyDescent="0.3">
      <c r="A172">
        <v>169</v>
      </c>
      <c r="B172" s="2">
        <v>44322</v>
      </c>
      <c r="C172">
        <v>139.91999999999999</v>
      </c>
      <c r="D172">
        <v>141.84</v>
      </c>
      <c r="E172">
        <v>138.68</v>
      </c>
      <c r="F172">
        <v>140.13999999999999</v>
      </c>
      <c r="G172" s="1">
        <v>1263904</v>
      </c>
      <c r="H172" s="1">
        <v>176971244</v>
      </c>
      <c r="J172">
        <f t="shared" si="4"/>
        <v>9.9950033308342321E-4</v>
      </c>
      <c r="K172">
        <f t="shared" si="5"/>
        <v>-1.6603503687414808E-3</v>
      </c>
    </row>
    <row r="173" spans="1:11" x14ac:dyDescent="0.3">
      <c r="A173">
        <v>170</v>
      </c>
      <c r="B173" s="2">
        <v>44321</v>
      </c>
      <c r="C173">
        <v>137.16</v>
      </c>
      <c r="D173">
        <v>140.1</v>
      </c>
      <c r="E173">
        <v>136.84</v>
      </c>
      <c r="F173">
        <v>140</v>
      </c>
      <c r="G173" s="1">
        <v>1134754</v>
      </c>
      <c r="H173" s="1">
        <v>158237022</v>
      </c>
      <c r="J173">
        <f t="shared" si="4"/>
        <v>2.8252512951883947E-2</v>
      </c>
      <c r="K173">
        <f t="shared" si="5"/>
        <v>1.6374293071313846</v>
      </c>
    </row>
    <row r="174" spans="1:11" x14ac:dyDescent="0.3">
      <c r="A174">
        <v>171</v>
      </c>
      <c r="B174" s="2">
        <v>44320</v>
      </c>
      <c r="C174">
        <v>141.12</v>
      </c>
      <c r="D174">
        <v>141.18</v>
      </c>
      <c r="E174">
        <v>135.63999999999999</v>
      </c>
      <c r="F174">
        <v>136.1</v>
      </c>
      <c r="G174" s="1">
        <v>1709902</v>
      </c>
      <c r="H174" s="1">
        <v>235031600</v>
      </c>
      <c r="J174">
        <f t="shared" si="4"/>
        <v>-3.4234584629431415E-2</v>
      </c>
      <c r="K174">
        <f t="shared" si="5"/>
        <v>-2.1207590739241189</v>
      </c>
    </row>
    <row r="175" spans="1:11" x14ac:dyDescent="0.3">
      <c r="A175">
        <v>172</v>
      </c>
      <c r="B175" s="2">
        <v>44319</v>
      </c>
      <c r="C175">
        <v>139.36000000000001</v>
      </c>
      <c r="D175">
        <v>141.58000000000001</v>
      </c>
      <c r="E175">
        <v>139.36000000000001</v>
      </c>
      <c r="F175">
        <v>140.84</v>
      </c>
      <c r="G175" s="1">
        <v>837023</v>
      </c>
      <c r="H175" s="1">
        <v>117763759</v>
      </c>
      <c r="J175">
        <f t="shared" si="4"/>
        <v>1.444636437541429E-2</v>
      </c>
      <c r="K175">
        <f t="shared" si="5"/>
        <v>0.80708017626170214</v>
      </c>
    </row>
    <row r="176" spans="1:11" x14ac:dyDescent="0.3">
      <c r="A176">
        <v>173</v>
      </c>
      <c r="B176" s="2">
        <v>44316</v>
      </c>
      <c r="C176">
        <v>139.69999999999999</v>
      </c>
      <c r="D176">
        <v>140.44</v>
      </c>
      <c r="E176">
        <v>138.82</v>
      </c>
      <c r="F176">
        <v>138.82</v>
      </c>
      <c r="G176" s="1">
        <v>1263687</v>
      </c>
      <c r="H176" s="1">
        <v>175982848</v>
      </c>
      <c r="J176">
        <f t="shared" si="4"/>
        <v>-4.1693684149859689E-3</v>
      </c>
      <c r="K176">
        <f t="shared" si="5"/>
        <v>-0.31253384624389402</v>
      </c>
    </row>
    <row r="177" spans="1:11" x14ac:dyDescent="0.3">
      <c r="A177">
        <v>174</v>
      </c>
      <c r="B177" s="2">
        <v>44315</v>
      </c>
      <c r="C177">
        <v>141.18</v>
      </c>
      <c r="D177">
        <v>141.62</v>
      </c>
      <c r="E177">
        <v>138.63999999999999</v>
      </c>
      <c r="F177">
        <v>139.4</v>
      </c>
      <c r="G177" s="1">
        <v>1031409</v>
      </c>
      <c r="H177" s="1">
        <v>144349162</v>
      </c>
      <c r="J177">
        <f t="shared" si="4"/>
        <v>-1.3962329685017524E-2</v>
      </c>
      <c r="K177">
        <f t="shared" si="5"/>
        <v>-0.90151612715821927</v>
      </c>
    </row>
    <row r="178" spans="1:11" x14ac:dyDescent="0.3">
      <c r="A178">
        <v>175</v>
      </c>
      <c r="B178" s="2">
        <v>44314</v>
      </c>
      <c r="C178">
        <v>142.68</v>
      </c>
      <c r="D178">
        <v>142.94</v>
      </c>
      <c r="E178">
        <v>141.1</v>
      </c>
      <c r="F178">
        <v>141.36000000000001</v>
      </c>
      <c r="G178" s="1">
        <v>1248098</v>
      </c>
      <c r="H178" s="1">
        <v>176590045</v>
      </c>
      <c r="J178">
        <f t="shared" si="4"/>
        <v>-5.6433558349548024E-3</v>
      </c>
      <c r="K178">
        <f t="shared" si="5"/>
        <v>-0.40118450549943374</v>
      </c>
    </row>
    <row r="179" spans="1:11" x14ac:dyDescent="0.3">
      <c r="A179">
        <v>176</v>
      </c>
      <c r="B179" s="2">
        <v>44313</v>
      </c>
      <c r="C179">
        <v>142.56</v>
      </c>
      <c r="D179">
        <v>143.52000000000001</v>
      </c>
      <c r="E179">
        <v>140.94</v>
      </c>
      <c r="F179">
        <v>142.16</v>
      </c>
      <c r="G179" s="1">
        <v>826484</v>
      </c>
      <c r="H179" s="1">
        <v>117488253</v>
      </c>
      <c r="J179">
        <f t="shared" si="4"/>
        <v>-2.248455135010324E-3</v>
      </c>
      <c r="K179">
        <f t="shared" si="5"/>
        <v>-0.19700353279918176</v>
      </c>
    </row>
    <row r="180" spans="1:11" x14ac:dyDescent="0.3">
      <c r="A180">
        <v>177</v>
      </c>
      <c r="B180" s="2">
        <v>44312</v>
      </c>
      <c r="C180">
        <v>142.68</v>
      </c>
      <c r="D180">
        <v>143.28</v>
      </c>
      <c r="E180">
        <v>142.08000000000001</v>
      </c>
      <c r="F180">
        <v>142.47999999999999</v>
      </c>
      <c r="G180" s="1">
        <v>758474</v>
      </c>
      <c r="H180" s="1">
        <v>108118236</v>
      </c>
      <c r="J180">
        <f t="shared" si="4"/>
        <v>-3.2233228104266414E-3</v>
      </c>
      <c r="K180">
        <f t="shared" si="5"/>
        <v>-0.25563541862246741</v>
      </c>
    </row>
    <row r="181" spans="1:11" x14ac:dyDescent="0.3">
      <c r="A181">
        <v>178</v>
      </c>
      <c r="B181" s="2">
        <v>44309</v>
      </c>
      <c r="C181">
        <v>141.36000000000001</v>
      </c>
      <c r="D181">
        <v>142.94</v>
      </c>
      <c r="E181">
        <v>140.91999999999999</v>
      </c>
      <c r="F181">
        <v>142.94</v>
      </c>
      <c r="G181" s="1">
        <v>1312494</v>
      </c>
      <c r="H181" s="1">
        <v>186951070</v>
      </c>
      <c r="J181">
        <f t="shared" si="4"/>
        <v>3.3637032416250672E-3</v>
      </c>
      <c r="K181">
        <f t="shared" si="5"/>
        <v>0.14053092183391602</v>
      </c>
    </row>
    <row r="182" spans="1:11" x14ac:dyDescent="0.3">
      <c r="A182">
        <v>179</v>
      </c>
      <c r="B182" s="2">
        <v>44308</v>
      </c>
      <c r="C182">
        <v>141.26</v>
      </c>
      <c r="D182">
        <v>142.86000000000001</v>
      </c>
      <c r="E182">
        <v>140.84</v>
      </c>
      <c r="F182">
        <v>142.46</v>
      </c>
      <c r="G182" s="1">
        <v>1053731</v>
      </c>
      <c r="H182" s="1">
        <v>149894933</v>
      </c>
      <c r="J182">
        <f t="shared" si="4"/>
        <v>8.8839334910662017E-3</v>
      </c>
      <c r="K182">
        <f t="shared" si="5"/>
        <v>0.47253650358147026</v>
      </c>
    </row>
    <row r="183" spans="1:11" x14ac:dyDescent="0.3">
      <c r="A183">
        <v>180</v>
      </c>
      <c r="B183" s="2">
        <v>44307</v>
      </c>
      <c r="C183">
        <v>140.5</v>
      </c>
      <c r="D183">
        <v>141.74</v>
      </c>
      <c r="E183">
        <v>139.44</v>
      </c>
      <c r="F183">
        <v>141.19999999999999</v>
      </c>
      <c r="G183" s="1">
        <v>1327383</v>
      </c>
      <c r="H183" s="1">
        <v>186895685</v>
      </c>
      <c r="J183">
        <f t="shared" si="4"/>
        <v>6.5368997871642675E-3</v>
      </c>
      <c r="K183">
        <f t="shared" si="5"/>
        <v>0.3313778462367033</v>
      </c>
    </row>
    <row r="184" spans="1:11" x14ac:dyDescent="0.3">
      <c r="A184">
        <v>181</v>
      </c>
      <c r="B184" s="2">
        <v>44306</v>
      </c>
      <c r="C184">
        <v>143.47999999999999</v>
      </c>
      <c r="D184">
        <v>144.30000000000001</v>
      </c>
      <c r="E184">
        <v>140.16</v>
      </c>
      <c r="F184">
        <v>140.28</v>
      </c>
      <c r="G184" s="1">
        <v>1428595</v>
      </c>
      <c r="H184" s="1">
        <v>201637645</v>
      </c>
      <c r="J184">
        <f t="shared" si="4"/>
        <v>-2.478302001496907E-2</v>
      </c>
      <c r="K184">
        <f t="shared" si="5"/>
        <v>-1.5523095588759277</v>
      </c>
    </row>
    <row r="185" spans="1:11" x14ac:dyDescent="0.3">
      <c r="A185">
        <v>182</v>
      </c>
      <c r="B185" s="2">
        <v>44305</v>
      </c>
      <c r="C185">
        <v>145.69999999999999</v>
      </c>
      <c r="D185">
        <v>145.69999999999999</v>
      </c>
      <c r="E185">
        <v>143.38</v>
      </c>
      <c r="F185">
        <v>143.80000000000001</v>
      </c>
      <c r="G185" s="1">
        <v>1460420</v>
      </c>
      <c r="H185" s="1">
        <v>210725222</v>
      </c>
      <c r="J185">
        <f t="shared" si="4"/>
        <v>-1.4909166281300545E-2</v>
      </c>
      <c r="K185">
        <f t="shared" si="5"/>
        <v>-0.95846212773503292</v>
      </c>
    </row>
    <row r="186" spans="1:11" x14ac:dyDescent="0.3">
      <c r="A186">
        <v>183</v>
      </c>
      <c r="B186" s="2">
        <v>44302</v>
      </c>
      <c r="C186">
        <v>139.80000000000001</v>
      </c>
      <c r="D186">
        <v>145.96</v>
      </c>
      <c r="E186">
        <v>139.66</v>
      </c>
      <c r="F186">
        <v>145.96</v>
      </c>
      <c r="G186" s="1">
        <v>2904105</v>
      </c>
      <c r="H186" s="1">
        <v>418661261</v>
      </c>
      <c r="J186">
        <f t="shared" si="4"/>
        <v>4.169018895894272E-2</v>
      </c>
      <c r="K186">
        <f t="shared" si="5"/>
        <v>2.445617233805343</v>
      </c>
    </row>
    <row r="187" spans="1:11" x14ac:dyDescent="0.3">
      <c r="A187">
        <v>184</v>
      </c>
      <c r="B187" s="2">
        <v>44301</v>
      </c>
      <c r="C187">
        <v>139.19999999999999</v>
      </c>
      <c r="D187">
        <v>140.19999999999999</v>
      </c>
      <c r="E187">
        <v>138.96</v>
      </c>
      <c r="F187">
        <v>140</v>
      </c>
      <c r="G187" s="1">
        <v>1455715</v>
      </c>
      <c r="H187" s="1">
        <v>203620844</v>
      </c>
      <c r="J187">
        <f t="shared" si="4"/>
        <v>8.8966005077553631E-3</v>
      </c>
      <c r="K187">
        <f t="shared" si="5"/>
        <v>0.47329834141338262</v>
      </c>
    </row>
    <row r="188" spans="1:11" x14ac:dyDescent="0.3">
      <c r="A188">
        <v>185</v>
      </c>
      <c r="B188" s="2">
        <v>44300</v>
      </c>
      <c r="C188">
        <v>139.56</v>
      </c>
      <c r="D188">
        <v>139.56</v>
      </c>
      <c r="E188">
        <v>137.94</v>
      </c>
      <c r="F188">
        <v>138.76</v>
      </c>
      <c r="G188" s="1">
        <v>1080164</v>
      </c>
      <c r="H188" s="1">
        <v>149759320</v>
      </c>
      <c r="J188">
        <f t="shared" si="4"/>
        <v>-4.6016762248747038E-3</v>
      </c>
      <c r="K188">
        <f t="shared" si="5"/>
        <v>-0.33853432075863937</v>
      </c>
    </row>
    <row r="189" spans="1:11" x14ac:dyDescent="0.3">
      <c r="A189">
        <v>186</v>
      </c>
      <c r="B189" s="2">
        <v>44299</v>
      </c>
      <c r="C189">
        <v>139.13999999999999</v>
      </c>
      <c r="D189">
        <v>139.82</v>
      </c>
      <c r="E189">
        <v>138.13999999999999</v>
      </c>
      <c r="F189">
        <v>139.4</v>
      </c>
      <c r="G189" s="1">
        <v>1260062</v>
      </c>
      <c r="H189" s="1">
        <v>175485050</v>
      </c>
      <c r="J189">
        <f t="shared" si="4"/>
        <v>8.6120286648999915E-4</v>
      </c>
      <c r="K189">
        <f t="shared" si="5"/>
        <v>-9.9780343738989051E-3</v>
      </c>
    </row>
    <row r="190" spans="1:11" x14ac:dyDescent="0.3">
      <c r="A190">
        <v>187</v>
      </c>
      <c r="B190" s="2">
        <v>44298</v>
      </c>
      <c r="C190">
        <v>140.34</v>
      </c>
      <c r="D190">
        <v>140.5</v>
      </c>
      <c r="E190">
        <v>139.28</v>
      </c>
      <c r="F190">
        <v>139.28</v>
      </c>
      <c r="G190" s="1">
        <v>984012</v>
      </c>
      <c r="H190" s="1">
        <v>137386116</v>
      </c>
      <c r="J190">
        <f t="shared" si="4"/>
        <v>-8.0091961317771895E-3</v>
      </c>
      <c r="K190">
        <f t="shared" si="5"/>
        <v>-0.54347425584958331</v>
      </c>
    </row>
    <row r="191" spans="1:11" x14ac:dyDescent="0.3">
      <c r="A191">
        <v>188</v>
      </c>
      <c r="B191" s="2">
        <v>44295</v>
      </c>
      <c r="C191">
        <v>140</v>
      </c>
      <c r="D191">
        <v>140.46</v>
      </c>
      <c r="E191">
        <v>139.46</v>
      </c>
      <c r="F191">
        <v>140.4</v>
      </c>
      <c r="G191" s="1">
        <v>1385885</v>
      </c>
      <c r="H191" s="1">
        <v>194195558</v>
      </c>
      <c r="J191">
        <f t="shared" si="4"/>
        <v>-2.8485970852067723E-4</v>
      </c>
      <c r="K191">
        <f t="shared" si="5"/>
        <v>-7.8906168662145518E-2</v>
      </c>
    </row>
    <row r="192" spans="1:11" x14ac:dyDescent="0.3">
      <c r="A192">
        <v>189</v>
      </c>
      <c r="B192" s="2">
        <v>44294</v>
      </c>
      <c r="C192">
        <v>140.30000000000001</v>
      </c>
      <c r="D192">
        <v>141.28</v>
      </c>
      <c r="E192">
        <v>139.72</v>
      </c>
      <c r="F192">
        <v>140.44</v>
      </c>
      <c r="G192" s="1">
        <v>1254714</v>
      </c>
      <c r="H192" s="1">
        <v>176164886</v>
      </c>
      <c r="J192">
        <f t="shared" si="4"/>
        <v>2.8522552137665706E-3</v>
      </c>
      <c r="K192">
        <f t="shared" si="5"/>
        <v>0.10977068315727924</v>
      </c>
    </row>
    <row r="193" spans="1:11" x14ac:dyDescent="0.3">
      <c r="A193">
        <v>190</v>
      </c>
      <c r="B193" s="2">
        <v>44293</v>
      </c>
      <c r="C193">
        <v>141.19999999999999</v>
      </c>
      <c r="D193">
        <v>141.52000000000001</v>
      </c>
      <c r="E193">
        <v>139.66</v>
      </c>
      <c r="F193">
        <v>140.04</v>
      </c>
      <c r="G193" s="1">
        <v>1035626</v>
      </c>
      <c r="H193" s="1">
        <v>145227137</v>
      </c>
      <c r="J193">
        <f t="shared" si="4"/>
        <v>-8.5324749737208157E-3</v>
      </c>
      <c r="K193">
        <f t="shared" si="5"/>
        <v>-0.57494604026532736</v>
      </c>
    </row>
    <row r="194" spans="1:11" x14ac:dyDescent="0.3">
      <c r="A194">
        <v>191</v>
      </c>
      <c r="B194" s="2">
        <v>44292</v>
      </c>
      <c r="C194">
        <v>140.5</v>
      </c>
      <c r="D194">
        <v>142.46</v>
      </c>
      <c r="E194">
        <v>140.06</v>
      </c>
      <c r="F194">
        <v>141.24</v>
      </c>
      <c r="G194" s="1">
        <v>1229809</v>
      </c>
      <c r="H194" s="1">
        <v>173875513</v>
      </c>
      <c r="J194">
        <f t="shared" si="4"/>
        <v>3.1201273362436777E-3</v>
      </c>
      <c r="K194">
        <f t="shared" si="5"/>
        <v>0.12588143141202238</v>
      </c>
    </row>
    <row r="195" spans="1:11" x14ac:dyDescent="0.3">
      <c r="A195">
        <v>192</v>
      </c>
      <c r="B195" s="2">
        <v>44287</v>
      </c>
      <c r="C195">
        <v>140</v>
      </c>
      <c r="D195">
        <v>141.66</v>
      </c>
      <c r="E195">
        <v>139.5</v>
      </c>
      <c r="F195">
        <v>140.80000000000001</v>
      </c>
      <c r="G195" s="1">
        <v>1483387</v>
      </c>
      <c r="H195" s="1">
        <v>208966353</v>
      </c>
      <c r="J195">
        <f t="shared" si="4"/>
        <v>5.6980211146377959E-3</v>
      </c>
      <c r="K195">
        <f t="shared" si="5"/>
        <v>0.28092480549334597</v>
      </c>
    </row>
    <row r="196" spans="1:11" x14ac:dyDescent="0.3">
      <c r="A196">
        <v>193</v>
      </c>
      <c r="B196" s="2">
        <v>44286</v>
      </c>
      <c r="C196">
        <v>140.82</v>
      </c>
      <c r="D196">
        <v>141.44</v>
      </c>
      <c r="E196">
        <v>139.97999999999999</v>
      </c>
      <c r="F196">
        <v>140</v>
      </c>
      <c r="G196" s="1">
        <v>1798425</v>
      </c>
      <c r="H196" s="1">
        <v>252247082</v>
      </c>
      <c r="J196">
        <f t="shared" si="4"/>
        <v>-7.6846827585469952E-3</v>
      </c>
      <c r="K196">
        <f t="shared" si="5"/>
        <v>-0.52395690849345466</v>
      </c>
    </row>
    <row r="197" spans="1:11" x14ac:dyDescent="0.3">
      <c r="A197">
        <v>194</v>
      </c>
      <c r="B197" s="2">
        <v>44285</v>
      </c>
      <c r="C197">
        <v>139.63999999999999</v>
      </c>
      <c r="D197">
        <v>141.91999999999999</v>
      </c>
      <c r="E197">
        <v>139.24</v>
      </c>
      <c r="F197">
        <v>141.08000000000001</v>
      </c>
      <c r="G197" s="1">
        <v>1522089</v>
      </c>
      <c r="H197" s="1">
        <v>213961728</v>
      </c>
      <c r="J197">
        <f t="shared" ref="J197:J257" si="6">LN(F197/F198)</f>
        <v>2.3233513148177204E-2</v>
      </c>
      <c r="K197">
        <f t="shared" ref="K197:K257" si="7">(J197-$M$6)/$M$7</f>
        <v>1.3355694436249272</v>
      </c>
    </row>
    <row r="198" spans="1:11" x14ac:dyDescent="0.3">
      <c r="A198">
        <v>195</v>
      </c>
      <c r="B198" s="2">
        <v>44284</v>
      </c>
      <c r="C198">
        <v>137.97999999999999</v>
      </c>
      <c r="D198">
        <v>138.36000000000001</v>
      </c>
      <c r="E198">
        <v>137.04</v>
      </c>
      <c r="F198">
        <v>137.84</v>
      </c>
      <c r="G198" s="1">
        <v>880061</v>
      </c>
      <c r="H198" s="1">
        <v>121273858</v>
      </c>
      <c r="J198">
        <f t="shared" si="6"/>
        <v>3.3427834339387142E-3</v>
      </c>
      <c r="K198">
        <f t="shared" si="7"/>
        <v>0.13927273284412567</v>
      </c>
    </row>
    <row r="199" spans="1:11" x14ac:dyDescent="0.3">
      <c r="A199">
        <v>196</v>
      </c>
      <c r="B199" s="2">
        <v>44281</v>
      </c>
      <c r="C199">
        <v>136.47999999999999</v>
      </c>
      <c r="D199">
        <v>137.9</v>
      </c>
      <c r="E199">
        <v>136.34</v>
      </c>
      <c r="F199">
        <v>137.38</v>
      </c>
      <c r="G199" s="1">
        <v>1068697</v>
      </c>
      <c r="H199" s="1">
        <v>146649623</v>
      </c>
      <c r="J199">
        <f t="shared" si="6"/>
        <v>1.4074414998977854E-2</v>
      </c>
      <c r="K199">
        <f t="shared" si="7"/>
        <v>0.78470986496591499</v>
      </c>
    </row>
    <row r="200" spans="1:11" x14ac:dyDescent="0.3">
      <c r="A200">
        <v>197</v>
      </c>
      <c r="B200" s="2">
        <v>44280</v>
      </c>
      <c r="C200">
        <v>135</v>
      </c>
      <c r="D200">
        <v>135.91999999999999</v>
      </c>
      <c r="E200">
        <v>133.08000000000001</v>
      </c>
      <c r="F200">
        <v>135.46</v>
      </c>
      <c r="G200" s="1">
        <v>1094737</v>
      </c>
      <c r="H200" s="1">
        <v>147632775</v>
      </c>
      <c r="J200">
        <f t="shared" si="6"/>
        <v>-7.3795295209297222E-4</v>
      </c>
      <c r="K200">
        <f t="shared" si="7"/>
        <v>-0.10615675045324663</v>
      </c>
    </row>
    <row r="201" spans="1:11" x14ac:dyDescent="0.3">
      <c r="A201">
        <v>198</v>
      </c>
      <c r="B201" s="2">
        <v>44279</v>
      </c>
      <c r="C201">
        <v>135.04</v>
      </c>
      <c r="D201">
        <v>136.13999999999999</v>
      </c>
      <c r="E201">
        <v>134.16</v>
      </c>
      <c r="F201">
        <v>135.56</v>
      </c>
      <c r="G201" s="1">
        <v>1287803</v>
      </c>
      <c r="H201" s="1">
        <v>174300868</v>
      </c>
      <c r="J201">
        <f t="shared" si="6"/>
        <v>-3.0934693594629466E-3</v>
      </c>
      <c r="K201">
        <f t="shared" si="7"/>
        <v>-0.24782558668049479</v>
      </c>
    </row>
    <row r="202" spans="1:11" x14ac:dyDescent="0.3">
      <c r="A202">
        <v>199</v>
      </c>
      <c r="B202" s="2">
        <v>44278</v>
      </c>
      <c r="C202">
        <v>135.34</v>
      </c>
      <c r="D202">
        <v>137.30000000000001</v>
      </c>
      <c r="E202">
        <v>134.78</v>
      </c>
      <c r="F202">
        <v>135.97999999999999</v>
      </c>
      <c r="G202" s="1">
        <v>1138599</v>
      </c>
      <c r="H202" s="1">
        <v>154906965</v>
      </c>
      <c r="J202">
        <f t="shared" si="6"/>
        <v>1.619195172342588E-3</v>
      </c>
      <c r="K202">
        <f t="shared" si="7"/>
        <v>3.5610222835161631E-2</v>
      </c>
    </row>
    <row r="203" spans="1:11" x14ac:dyDescent="0.3">
      <c r="A203">
        <v>200</v>
      </c>
      <c r="B203" s="2">
        <v>44277</v>
      </c>
      <c r="C203">
        <v>136.30000000000001</v>
      </c>
      <c r="D203">
        <v>137.63999999999999</v>
      </c>
      <c r="E203">
        <v>135.08000000000001</v>
      </c>
      <c r="F203">
        <v>135.76</v>
      </c>
      <c r="G203" s="1">
        <v>1455590</v>
      </c>
      <c r="H203" s="1">
        <v>198415430</v>
      </c>
      <c r="J203">
        <f t="shared" si="6"/>
        <v>-1.4624419753449787E-2</v>
      </c>
      <c r="K203">
        <f t="shared" si="7"/>
        <v>-0.9413364948614299</v>
      </c>
    </row>
    <row r="204" spans="1:11" x14ac:dyDescent="0.3">
      <c r="A204">
        <v>201</v>
      </c>
      <c r="B204" s="2">
        <v>44274</v>
      </c>
      <c r="C204">
        <v>140</v>
      </c>
      <c r="D204">
        <v>140.04</v>
      </c>
      <c r="E204">
        <v>136.47999999999999</v>
      </c>
      <c r="F204">
        <v>137.76</v>
      </c>
      <c r="G204" s="1">
        <v>5082220</v>
      </c>
      <c r="H204" s="1">
        <v>701174054</v>
      </c>
      <c r="J204">
        <f t="shared" si="6"/>
        <v>-2.3104995666308914E-2</v>
      </c>
      <c r="K204">
        <f t="shared" si="7"/>
        <v>-1.4513874188764453</v>
      </c>
    </row>
    <row r="205" spans="1:11" x14ac:dyDescent="0.3">
      <c r="A205">
        <v>202</v>
      </c>
      <c r="B205" s="2">
        <v>44273</v>
      </c>
      <c r="C205">
        <v>136.19999999999999</v>
      </c>
      <c r="D205">
        <v>141.32</v>
      </c>
      <c r="E205">
        <v>136.06</v>
      </c>
      <c r="F205">
        <v>140.97999999999999</v>
      </c>
      <c r="G205" s="1">
        <v>3033584</v>
      </c>
      <c r="H205" s="1">
        <v>423958004</v>
      </c>
      <c r="J205">
        <f t="shared" si="6"/>
        <v>3.6110220247416044E-2</v>
      </c>
      <c r="K205">
        <f t="shared" si="7"/>
        <v>2.1100187760433471</v>
      </c>
    </row>
    <row r="206" spans="1:11" x14ac:dyDescent="0.3">
      <c r="A206">
        <v>203</v>
      </c>
      <c r="B206" s="2">
        <v>44272</v>
      </c>
      <c r="C206">
        <v>135.04</v>
      </c>
      <c r="D206">
        <v>136.08000000000001</v>
      </c>
      <c r="E206">
        <v>134</v>
      </c>
      <c r="F206">
        <v>135.97999999999999</v>
      </c>
      <c r="G206" s="1">
        <v>1750611</v>
      </c>
      <c r="H206" s="1">
        <v>236819404</v>
      </c>
      <c r="J206">
        <f t="shared" si="6"/>
        <v>4.1267560408143229E-3</v>
      </c>
      <c r="K206">
        <f t="shared" si="7"/>
        <v>0.18642353446987925</v>
      </c>
    </row>
    <row r="207" spans="1:11" x14ac:dyDescent="0.3">
      <c r="A207">
        <v>204</v>
      </c>
      <c r="B207" s="2">
        <v>44271</v>
      </c>
      <c r="C207">
        <v>135.36000000000001</v>
      </c>
      <c r="D207">
        <v>135.58000000000001</v>
      </c>
      <c r="E207">
        <v>134.28</v>
      </c>
      <c r="F207">
        <v>135.41999999999999</v>
      </c>
      <c r="G207" s="1">
        <v>1196364</v>
      </c>
      <c r="H207" s="1">
        <v>161713113</v>
      </c>
      <c r="J207">
        <f t="shared" si="6"/>
        <v>4.5888615792925537E-3</v>
      </c>
      <c r="K207">
        <f t="shared" si="7"/>
        <v>0.21421614658905019</v>
      </c>
    </row>
    <row r="208" spans="1:11" x14ac:dyDescent="0.3">
      <c r="A208">
        <v>205</v>
      </c>
      <c r="B208" s="2">
        <v>44270</v>
      </c>
      <c r="C208">
        <v>134.76</v>
      </c>
      <c r="D208">
        <v>136.04</v>
      </c>
      <c r="E208">
        <v>133.84</v>
      </c>
      <c r="F208">
        <v>134.80000000000001</v>
      </c>
      <c r="G208" s="1">
        <v>1094652</v>
      </c>
      <c r="H208" s="1">
        <v>147625336</v>
      </c>
      <c r="J208">
        <f t="shared" si="6"/>
        <v>-4.2934406022547755E-3</v>
      </c>
      <c r="K208">
        <f t="shared" si="7"/>
        <v>-0.31999597315735784</v>
      </c>
    </row>
    <row r="209" spans="1:11" x14ac:dyDescent="0.3">
      <c r="A209">
        <v>206</v>
      </c>
      <c r="B209" s="2">
        <v>44267</v>
      </c>
      <c r="C209">
        <v>135.52000000000001</v>
      </c>
      <c r="D209">
        <v>135.72</v>
      </c>
      <c r="E209">
        <v>134.54</v>
      </c>
      <c r="F209">
        <v>135.38</v>
      </c>
      <c r="G209" s="1">
        <v>1192564</v>
      </c>
      <c r="H209" s="1">
        <v>161236970</v>
      </c>
      <c r="J209">
        <f t="shared" si="6"/>
        <v>-9.7031046494422679E-3</v>
      </c>
      <c r="K209">
        <f t="shared" si="7"/>
        <v>-0.64535172425617149</v>
      </c>
    </row>
    <row r="210" spans="1:11" x14ac:dyDescent="0.3">
      <c r="A210">
        <v>207</v>
      </c>
      <c r="B210" s="2">
        <v>44266</v>
      </c>
      <c r="C210">
        <v>135.63999999999999</v>
      </c>
      <c r="D210">
        <v>137.04</v>
      </c>
      <c r="E210">
        <v>135.46</v>
      </c>
      <c r="F210">
        <v>136.69999999999999</v>
      </c>
      <c r="G210" s="1">
        <v>1344366</v>
      </c>
      <c r="H210" s="1">
        <v>183462081</v>
      </c>
      <c r="J210">
        <f t="shared" si="6"/>
        <v>9.8508478719905156E-3</v>
      </c>
      <c r="K210">
        <f t="shared" si="7"/>
        <v>0.53069005099398137</v>
      </c>
    </row>
    <row r="211" spans="1:11" x14ac:dyDescent="0.3">
      <c r="A211">
        <v>208</v>
      </c>
      <c r="B211" s="2">
        <v>44265</v>
      </c>
      <c r="C211">
        <v>134.41999999999999</v>
      </c>
      <c r="D211">
        <v>135.68</v>
      </c>
      <c r="E211">
        <v>133.41999999999999</v>
      </c>
      <c r="F211">
        <v>135.36000000000001</v>
      </c>
      <c r="G211" s="1">
        <v>1264510</v>
      </c>
      <c r="H211" s="1">
        <v>170665128</v>
      </c>
      <c r="J211">
        <f t="shared" si="6"/>
        <v>1.9226508917600331E-3</v>
      </c>
      <c r="K211">
        <f t="shared" si="7"/>
        <v>5.386109066264242E-2</v>
      </c>
    </row>
    <row r="212" spans="1:11" x14ac:dyDescent="0.3">
      <c r="A212">
        <v>209</v>
      </c>
      <c r="B212" s="2">
        <v>44264</v>
      </c>
      <c r="C212">
        <v>133.69999999999999</v>
      </c>
      <c r="D212">
        <v>135.5</v>
      </c>
      <c r="E212">
        <v>132.52000000000001</v>
      </c>
      <c r="F212">
        <v>135.1</v>
      </c>
      <c r="G212" s="1">
        <v>2036245</v>
      </c>
      <c r="H212" s="1">
        <v>274248900</v>
      </c>
      <c r="J212">
        <f t="shared" si="6"/>
        <v>4.3023580940842656E-3</v>
      </c>
      <c r="K212">
        <f t="shared" si="7"/>
        <v>0.19698484427355178</v>
      </c>
    </row>
    <row r="213" spans="1:11" x14ac:dyDescent="0.3">
      <c r="A213">
        <v>210</v>
      </c>
      <c r="B213" s="2">
        <v>44263</v>
      </c>
      <c r="C213">
        <v>130</v>
      </c>
      <c r="D213">
        <v>134.91999999999999</v>
      </c>
      <c r="E213">
        <v>129.66</v>
      </c>
      <c r="F213">
        <v>134.52000000000001</v>
      </c>
      <c r="G213" s="1">
        <v>2075605</v>
      </c>
      <c r="H213" s="1">
        <v>276116657</v>
      </c>
      <c r="J213">
        <f t="shared" si="6"/>
        <v>4.0970682350430179E-2</v>
      </c>
      <c r="K213">
        <f t="shared" si="7"/>
        <v>2.4023436384413452</v>
      </c>
    </row>
    <row r="214" spans="1:11" x14ac:dyDescent="0.3">
      <c r="A214">
        <v>211</v>
      </c>
      <c r="B214" s="2">
        <v>44260</v>
      </c>
      <c r="C214">
        <v>130.36000000000001</v>
      </c>
      <c r="D214">
        <v>130.52000000000001</v>
      </c>
      <c r="E214">
        <v>128.26</v>
      </c>
      <c r="F214">
        <v>129.12</v>
      </c>
      <c r="G214" s="1">
        <v>1673336</v>
      </c>
      <c r="H214" s="1">
        <v>216473772</v>
      </c>
      <c r="J214">
        <f t="shared" si="6"/>
        <v>-1.826464709618052E-2</v>
      </c>
      <c r="K214">
        <f t="shared" si="7"/>
        <v>-1.1602722533361829</v>
      </c>
    </row>
    <row r="215" spans="1:11" x14ac:dyDescent="0.3">
      <c r="A215">
        <v>212</v>
      </c>
      <c r="B215" s="2">
        <v>44259</v>
      </c>
      <c r="C215">
        <v>131.80000000000001</v>
      </c>
      <c r="D215">
        <v>131.97999999999999</v>
      </c>
      <c r="E215">
        <v>130</v>
      </c>
      <c r="F215">
        <v>131.5</v>
      </c>
      <c r="G215" s="1">
        <v>1610789</v>
      </c>
      <c r="H215" s="1">
        <v>211280215</v>
      </c>
      <c r="J215">
        <f t="shared" si="6"/>
        <v>-1.2244125455079212E-2</v>
      </c>
      <c r="K215">
        <f t="shared" si="7"/>
        <v>-0.79817743128053731</v>
      </c>
    </row>
    <row r="216" spans="1:11" x14ac:dyDescent="0.3">
      <c r="A216">
        <v>213</v>
      </c>
      <c r="B216" s="2">
        <v>44258</v>
      </c>
      <c r="C216">
        <v>130.41999999999999</v>
      </c>
      <c r="D216">
        <v>133.12</v>
      </c>
      <c r="E216">
        <v>130.24</v>
      </c>
      <c r="F216">
        <v>133.12</v>
      </c>
      <c r="G216" s="1">
        <v>2005222</v>
      </c>
      <c r="H216" s="1">
        <v>265458268</v>
      </c>
      <c r="J216">
        <f t="shared" si="6"/>
        <v>2.4640029838253332E-2</v>
      </c>
      <c r="K216">
        <f t="shared" si="7"/>
        <v>1.4201621817582044</v>
      </c>
    </row>
    <row r="217" spans="1:11" x14ac:dyDescent="0.3">
      <c r="A217">
        <v>214</v>
      </c>
      <c r="B217" s="2">
        <v>44257</v>
      </c>
      <c r="C217">
        <v>130.19999999999999</v>
      </c>
      <c r="D217">
        <v>131.6</v>
      </c>
      <c r="E217">
        <v>129.88</v>
      </c>
      <c r="F217">
        <v>129.88</v>
      </c>
      <c r="G217" s="1">
        <v>1043159</v>
      </c>
      <c r="H217" s="1">
        <v>135968780</v>
      </c>
      <c r="J217">
        <f t="shared" si="6"/>
        <v>-7.6699256197917355E-3</v>
      </c>
      <c r="K217">
        <f t="shared" si="7"/>
        <v>-0.52306936355130929</v>
      </c>
    </row>
    <row r="218" spans="1:11" x14ac:dyDescent="0.3">
      <c r="A218">
        <v>215</v>
      </c>
      <c r="B218" s="2">
        <v>44256</v>
      </c>
      <c r="C218">
        <v>129.26</v>
      </c>
      <c r="D218">
        <v>131.68</v>
      </c>
      <c r="E218">
        <v>129.22</v>
      </c>
      <c r="F218">
        <v>130.88</v>
      </c>
      <c r="G218" s="1">
        <v>1395711</v>
      </c>
      <c r="H218" s="1">
        <v>182294887</v>
      </c>
      <c r="J218">
        <f t="shared" si="6"/>
        <v>2.2406871143122752E-2</v>
      </c>
      <c r="K218">
        <f t="shared" si="7"/>
        <v>1.2858523580354533</v>
      </c>
    </row>
    <row r="219" spans="1:11" x14ac:dyDescent="0.3">
      <c r="A219">
        <v>216</v>
      </c>
      <c r="B219" s="2">
        <v>44253</v>
      </c>
      <c r="C219">
        <v>129.16</v>
      </c>
      <c r="D219">
        <v>130.6</v>
      </c>
      <c r="E219">
        <v>127.58</v>
      </c>
      <c r="F219">
        <v>127.98</v>
      </c>
      <c r="G219" s="1">
        <v>2204650</v>
      </c>
      <c r="H219" s="1">
        <v>283085594</v>
      </c>
      <c r="J219">
        <f t="shared" si="6"/>
        <v>-1.7044106432927083E-2</v>
      </c>
      <c r="K219">
        <f t="shared" si="7"/>
        <v>-1.0868647513590637</v>
      </c>
    </row>
    <row r="220" spans="1:11" x14ac:dyDescent="0.3">
      <c r="A220">
        <v>217</v>
      </c>
      <c r="B220" s="2">
        <v>44252</v>
      </c>
      <c r="C220">
        <v>131.47999999999999</v>
      </c>
      <c r="D220">
        <v>131.84</v>
      </c>
      <c r="E220">
        <v>130.18</v>
      </c>
      <c r="F220">
        <v>130.18</v>
      </c>
      <c r="G220" s="1">
        <v>1096126</v>
      </c>
      <c r="H220" s="1">
        <v>143192761</v>
      </c>
      <c r="J220">
        <f t="shared" si="6"/>
        <v>-5.6683414887383626E-3</v>
      </c>
      <c r="K220">
        <f t="shared" si="7"/>
        <v>-0.40268722841947746</v>
      </c>
    </row>
    <row r="221" spans="1:11" x14ac:dyDescent="0.3">
      <c r="A221">
        <v>218</v>
      </c>
      <c r="B221" s="2">
        <v>44251</v>
      </c>
      <c r="C221">
        <v>129.69999999999999</v>
      </c>
      <c r="D221">
        <v>131.28</v>
      </c>
      <c r="E221">
        <v>129.41999999999999</v>
      </c>
      <c r="F221">
        <v>130.91999999999999</v>
      </c>
      <c r="G221" s="1">
        <v>1358197</v>
      </c>
      <c r="H221" s="1">
        <v>177316751</v>
      </c>
      <c r="J221">
        <f t="shared" si="6"/>
        <v>9.9793566334096858E-3</v>
      </c>
      <c r="K221">
        <f t="shared" si="7"/>
        <v>0.53841900869442305</v>
      </c>
    </row>
    <row r="222" spans="1:11" x14ac:dyDescent="0.3">
      <c r="A222">
        <v>219</v>
      </c>
      <c r="B222" s="2">
        <v>44250</v>
      </c>
      <c r="C222">
        <v>131.84</v>
      </c>
      <c r="D222">
        <v>131.84</v>
      </c>
      <c r="E222">
        <v>126.86</v>
      </c>
      <c r="F222">
        <v>129.62</v>
      </c>
      <c r="G222" s="1">
        <v>1597328</v>
      </c>
      <c r="H222" s="1">
        <v>206054067</v>
      </c>
      <c r="J222">
        <f t="shared" si="6"/>
        <v>-1.4399758618249221E-2</v>
      </c>
      <c r="K222">
        <f t="shared" si="7"/>
        <v>-0.9278246035964085</v>
      </c>
    </row>
    <row r="223" spans="1:11" x14ac:dyDescent="0.3">
      <c r="A223">
        <v>220</v>
      </c>
      <c r="B223" s="2">
        <v>44249</v>
      </c>
      <c r="C223">
        <v>131.24</v>
      </c>
      <c r="D223">
        <v>131.69999999999999</v>
      </c>
      <c r="E223">
        <v>129.62</v>
      </c>
      <c r="F223">
        <v>131.5</v>
      </c>
      <c r="G223" s="1">
        <v>1179763</v>
      </c>
      <c r="H223" s="1">
        <v>154547064</v>
      </c>
      <c r="J223">
        <f t="shared" si="6"/>
        <v>-7.4248390191302693E-3</v>
      </c>
      <c r="K223">
        <f t="shared" si="7"/>
        <v>-0.50832901473354419</v>
      </c>
    </row>
    <row r="224" spans="1:11" x14ac:dyDescent="0.3">
      <c r="A224">
        <v>221</v>
      </c>
      <c r="B224" s="2">
        <v>44246</v>
      </c>
      <c r="C224">
        <v>129.80000000000001</v>
      </c>
      <c r="D224">
        <v>132.72</v>
      </c>
      <c r="E224">
        <v>129.76</v>
      </c>
      <c r="F224">
        <v>132.47999999999999</v>
      </c>
      <c r="G224" s="1">
        <v>1588249</v>
      </c>
      <c r="H224" s="1">
        <v>208994322</v>
      </c>
      <c r="J224">
        <f t="shared" si="6"/>
        <v>2.2287596333820815E-2</v>
      </c>
      <c r="K224">
        <f t="shared" si="7"/>
        <v>1.2786787618880593</v>
      </c>
    </row>
    <row r="225" spans="1:11" x14ac:dyDescent="0.3">
      <c r="A225">
        <v>222</v>
      </c>
      <c r="B225" s="2">
        <v>44245</v>
      </c>
      <c r="C225">
        <v>131.1</v>
      </c>
      <c r="D225">
        <v>132.38</v>
      </c>
      <c r="E225">
        <v>129.30000000000001</v>
      </c>
      <c r="F225">
        <v>129.56</v>
      </c>
      <c r="G225" s="1">
        <v>1485809</v>
      </c>
      <c r="H225" s="1">
        <v>193826156</v>
      </c>
      <c r="J225">
        <f t="shared" si="6"/>
        <v>-9.3724278300013081E-3</v>
      </c>
      <c r="K225">
        <f t="shared" si="7"/>
        <v>-0.62546368610413217</v>
      </c>
    </row>
    <row r="226" spans="1:11" x14ac:dyDescent="0.3">
      <c r="A226">
        <v>223</v>
      </c>
      <c r="B226" s="2">
        <v>44244</v>
      </c>
      <c r="C226">
        <v>130.66</v>
      </c>
      <c r="D226">
        <v>132.13999999999999</v>
      </c>
      <c r="E226">
        <v>130.4</v>
      </c>
      <c r="F226">
        <v>130.78</v>
      </c>
      <c r="G226" s="1">
        <v>1528344</v>
      </c>
      <c r="H226" s="1">
        <v>200556387</v>
      </c>
      <c r="J226">
        <f t="shared" si="6"/>
        <v>3.216668163768947E-3</v>
      </c>
      <c r="K226">
        <f t="shared" si="7"/>
        <v>0.13168772791716588</v>
      </c>
    </row>
    <row r="227" spans="1:11" x14ac:dyDescent="0.3">
      <c r="A227">
        <v>224</v>
      </c>
      <c r="B227" s="2">
        <v>44243</v>
      </c>
      <c r="C227">
        <v>131.5</v>
      </c>
      <c r="D227">
        <v>132.18</v>
      </c>
      <c r="E227">
        <v>130.36000000000001</v>
      </c>
      <c r="F227">
        <v>130.36000000000001</v>
      </c>
      <c r="G227" s="1">
        <v>1404920</v>
      </c>
      <c r="H227" s="1">
        <v>183799201</v>
      </c>
      <c r="J227">
        <f t="shared" si="6"/>
        <v>-1.1895824281982515E-2</v>
      </c>
      <c r="K227">
        <f t="shared" si="7"/>
        <v>-0.77722940404760954</v>
      </c>
    </row>
    <row r="228" spans="1:11" x14ac:dyDescent="0.3">
      <c r="A228">
        <v>225</v>
      </c>
      <c r="B228" s="2">
        <v>44242</v>
      </c>
      <c r="C228">
        <v>134.78</v>
      </c>
      <c r="D228">
        <v>134.78</v>
      </c>
      <c r="E228">
        <v>131.52000000000001</v>
      </c>
      <c r="F228">
        <v>131.91999999999999</v>
      </c>
      <c r="G228" s="1">
        <v>1354930</v>
      </c>
      <c r="H228" s="1">
        <v>179452828</v>
      </c>
      <c r="J228">
        <f t="shared" si="6"/>
        <v>-1.5793364293681333E-2</v>
      </c>
      <c r="K228">
        <f t="shared" si="7"/>
        <v>-1.0116408290238486</v>
      </c>
    </row>
    <row r="229" spans="1:11" x14ac:dyDescent="0.3">
      <c r="A229">
        <v>226</v>
      </c>
      <c r="B229" s="2">
        <v>44239</v>
      </c>
      <c r="C229">
        <v>131.91999999999999</v>
      </c>
      <c r="D229">
        <v>134.02000000000001</v>
      </c>
      <c r="E229">
        <v>131.52000000000001</v>
      </c>
      <c r="F229">
        <v>134.02000000000001</v>
      </c>
      <c r="G229" s="1">
        <v>1432898</v>
      </c>
      <c r="H229" s="1">
        <v>190622981</v>
      </c>
      <c r="J229">
        <f t="shared" si="6"/>
        <v>1.3068154431432614E-2</v>
      </c>
      <c r="K229">
        <f t="shared" si="7"/>
        <v>0.72418990293148644</v>
      </c>
    </row>
    <row r="230" spans="1:11" x14ac:dyDescent="0.3">
      <c r="A230">
        <v>227</v>
      </c>
      <c r="B230" s="2">
        <v>44238</v>
      </c>
      <c r="C230">
        <v>133.24</v>
      </c>
      <c r="D230">
        <v>133.30000000000001</v>
      </c>
      <c r="E230">
        <v>131.47999999999999</v>
      </c>
      <c r="F230">
        <v>132.28</v>
      </c>
      <c r="G230" s="1">
        <v>1323749</v>
      </c>
      <c r="H230" s="1">
        <v>175204067</v>
      </c>
      <c r="J230">
        <f t="shared" si="6"/>
        <v>-8.4312453679313074E-3</v>
      </c>
      <c r="K230">
        <f t="shared" si="7"/>
        <v>-0.56885774455273019</v>
      </c>
    </row>
    <row r="231" spans="1:11" x14ac:dyDescent="0.3">
      <c r="A231">
        <v>228</v>
      </c>
      <c r="B231" s="2">
        <v>44237</v>
      </c>
      <c r="C231">
        <v>131.97999999999999</v>
      </c>
      <c r="D231">
        <v>134.5</v>
      </c>
      <c r="E231">
        <v>130.19999999999999</v>
      </c>
      <c r="F231">
        <v>133.4</v>
      </c>
      <c r="G231" s="1">
        <v>2145914</v>
      </c>
      <c r="H231" s="1">
        <v>285487062</v>
      </c>
      <c r="J231">
        <f t="shared" si="6"/>
        <v>1.6781707615933908E-2</v>
      </c>
      <c r="K231">
        <f t="shared" si="7"/>
        <v>0.94753572904003602</v>
      </c>
    </row>
    <row r="232" spans="1:11" x14ac:dyDescent="0.3">
      <c r="A232">
        <v>229</v>
      </c>
      <c r="B232" s="2">
        <v>44236</v>
      </c>
      <c r="C232">
        <v>132</v>
      </c>
      <c r="D232">
        <v>132.32</v>
      </c>
      <c r="E232">
        <v>130.72</v>
      </c>
      <c r="F232">
        <v>131.18</v>
      </c>
      <c r="G232" s="1">
        <v>1163784</v>
      </c>
      <c r="H232" s="1">
        <v>152759041</v>
      </c>
      <c r="J232">
        <f t="shared" si="6"/>
        <v>-9.4082636311104677E-3</v>
      </c>
      <c r="K232">
        <f t="shared" si="7"/>
        <v>-0.62761897410065026</v>
      </c>
    </row>
    <row r="233" spans="1:11" x14ac:dyDescent="0.3">
      <c r="A233">
        <v>230</v>
      </c>
      <c r="B233" s="2">
        <v>44235</v>
      </c>
      <c r="C233">
        <v>133.69999999999999</v>
      </c>
      <c r="D233">
        <v>133.97999999999999</v>
      </c>
      <c r="E233">
        <v>131.80000000000001</v>
      </c>
      <c r="F233">
        <v>132.41999999999999</v>
      </c>
      <c r="G233" s="1">
        <v>1496347</v>
      </c>
      <c r="H233" s="1">
        <v>198541175</v>
      </c>
      <c r="J233">
        <f t="shared" si="6"/>
        <v>-6.6235376879631019E-3</v>
      </c>
      <c r="K233">
        <f t="shared" si="7"/>
        <v>-0.46013600419088097</v>
      </c>
    </row>
    <row r="234" spans="1:11" x14ac:dyDescent="0.3">
      <c r="A234">
        <v>231</v>
      </c>
      <c r="B234" s="2">
        <v>44232</v>
      </c>
      <c r="C234">
        <v>135.38</v>
      </c>
      <c r="D234">
        <v>135.4</v>
      </c>
      <c r="E234">
        <v>132.1</v>
      </c>
      <c r="F234">
        <v>133.30000000000001</v>
      </c>
      <c r="G234" s="1">
        <v>2231960</v>
      </c>
      <c r="H234" s="1">
        <v>298105391</v>
      </c>
      <c r="J234">
        <f t="shared" si="6"/>
        <v>-2.1228437640400905E-2</v>
      </c>
      <c r="K234">
        <f t="shared" si="7"/>
        <v>-1.3385247825511388</v>
      </c>
    </row>
    <row r="235" spans="1:11" x14ac:dyDescent="0.3">
      <c r="A235">
        <v>232</v>
      </c>
      <c r="B235" s="2">
        <v>44231</v>
      </c>
      <c r="C235">
        <v>133.88</v>
      </c>
      <c r="D235">
        <v>136.16</v>
      </c>
      <c r="E235">
        <v>132.69999999999999</v>
      </c>
      <c r="F235">
        <v>136.16</v>
      </c>
      <c r="G235" s="1">
        <v>2310690</v>
      </c>
      <c r="H235" s="1">
        <v>311722472</v>
      </c>
      <c r="J235">
        <f t="shared" si="6"/>
        <v>1.1757790890120365E-3</v>
      </c>
      <c r="K235">
        <f t="shared" si="7"/>
        <v>8.9416586539327967E-3</v>
      </c>
    </row>
    <row r="236" spans="1:11" x14ac:dyDescent="0.3">
      <c r="A236">
        <v>233</v>
      </c>
      <c r="B236" s="2">
        <v>44230</v>
      </c>
      <c r="C236">
        <v>136.18</v>
      </c>
      <c r="D236">
        <v>137.52000000000001</v>
      </c>
      <c r="E236">
        <v>134.78</v>
      </c>
      <c r="F236">
        <v>136</v>
      </c>
      <c r="G236" s="1">
        <v>2362713</v>
      </c>
      <c r="H236" s="1">
        <v>321018656</v>
      </c>
      <c r="J236">
        <f t="shared" si="6"/>
        <v>1.795433643856198E-2</v>
      </c>
      <c r="K236">
        <f t="shared" si="7"/>
        <v>1.0180616485829748</v>
      </c>
    </row>
    <row r="237" spans="1:11" x14ac:dyDescent="0.3">
      <c r="A237">
        <v>234</v>
      </c>
      <c r="B237" s="2">
        <v>44229</v>
      </c>
      <c r="C237">
        <v>131.19999999999999</v>
      </c>
      <c r="D237">
        <v>133.58000000000001</v>
      </c>
      <c r="E237">
        <v>130.91999999999999</v>
      </c>
      <c r="F237">
        <v>133.58000000000001</v>
      </c>
      <c r="G237" s="1">
        <v>2161274</v>
      </c>
      <c r="H237" s="1">
        <v>287445393</v>
      </c>
      <c r="J237">
        <f t="shared" si="6"/>
        <v>2.3020856090418738E-2</v>
      </c>
      <c r="K237">
        <f t="shared" si="7"/>
        <v>1.3227795187515996</v>
      </c>
    </row>
    <row r="238" spans="1:11" x14ac:dyDescent="0.3">
      <c r="A238">
        <v>235</v>
      </c>
      <c r="B238" s="2">
        <v>44228</v>
      </c>
      <c r="C238">
        <v>129.12</v>
      </c>
      <c r="D238">
        <v>130.58000000000001</v>
      </c>
      <c r="E238">
        <v>128.58000000000001</v>
      </c>
      <c r="F238">
        <v>130.54</v>
      </c>
      <c r="G238" s="1">
        <v>1733656</v>
      </c>
      <c r="H238" s="1">
        <v>225232112</v>
      </c>
      <c r="J238">
        <f t="shared" si="6"/>
        <v>2.0118289185079817E-2</v>
      </c>
      <c r="K238">
        <f t="shared" si="7"/>
        <v>1.148209189177791</v>
      </c>
    </row>
    <row r="239" spans="1:11" x14ac:dyDescent="0.3">
      <c r="A239">
        <v>236</v>
      </c>
      <c r="B239" s="2">
        <v>44225</v>
      </c>
      <c r="C239">
        <v>128.6</v>
      </c>
      <c r="D239">
        <v>130.30000000000001</v>
      </c>
      <c r="E239">
        <v>127.86</v>
      </c>
      <c r="F239">
        <v>127.94</v>
      </c>
      <c r="G239" s="1">
        <v>2807827</v>
      </c>
      <c r="H239" s="1">
        <v>361009396</v>
      </c>
      <c r="J239">
        <f t="shared" si="6"/>
        <v>-1.3816877417125608E-2</v>
      </c>
      <c r="K239">
        <f t="shared" si="7"/>
        <v>-0.89276812886179935</v>
      </c>
    </row>
    <row r="240" spans="1:11" x14ac:dyDescent="0.3">
      <c r="A240">
        <v>237</v>
      </c>
      <c r="B240" s="2">
        <v>44224</v>
      </c>
      <c r="C240">
        <v>128.69999999999999</v>
      </c>
      <c r="D240">
        <v>130.06</v>
      </c>
      <c r="E240">
        <v>126.64</v>
      </c>
      <c r="F240">
        <v>129.72</v>
      </c>
      <c r="G240" s="1">
        <v>2244105</v>
      </c>
      <c r="H240" s="1">
        <v>289260770</v>
      </c>
      <c r="J240">
        <f t="shared" si="6"/>
        <v>2.9336854206705163E-3</v>
      </c>
      <c r="K240">
        <f t="shared" si="7"/>
        <v>0.11466817510839944</v>
      </c>
    </row>
    <row r="241" spans="1:11" x14ac:dyDescent="0.3">
      <c r="A241">
        <v>238</v>
      </c>
      <c r="B241" s="2">
        <v>44223</v>
      </c>
      <c r="C241">
        <v>131.1</v>
      </c>
      <c r="D241">
        <v>132.9</v>
      </c>
      <c r="E241">
        <v>128.86000000000001</v>
      </c>
      <c r="F241">
        <v>129.34</v>
      </c>
      <c r="G241" s="1">
        <v>2530253</v>
      </c>
      <c r="H241" s="1">
        <v>329647014</v>
      </c>
      <c r="J241">
        <f t="shared" si="6"/>
        <v>-1.0153933394157556E-2</v>
      </c>
      <c r="K241">
        <f t="shared" si="7"/>
        <v>-0.67246611131871703</v>
      </c>
    </row>
    <row r="242" spans="1:11" x14ac:dyDescent="0.3">
      <c r="A242">
        <v>239</v>
      </c>
      <c r="B242" s="2">
        <v>44222</v>
      </c>
      <c r="C242">
        <v>128.58000000000001</v>
      </c>
      <c r="D242">
        <v>131.78</v>
      </c>
      <c r="E242">
        <v>128.18</v>
      </c>
      <c r="F242">
        <v>130.66</v>
      </c>
      <c r="G242" s="1">
        <v>1900490</v>
      </c>
      <c r="H242" s="1">
        <v>248469141</v>
      </c>
      <c r="J242">
        <f t="shared" si="6"/>
        <v>1.7759713170948141E-2</v>
      </c>
      <c r="K242">
        <f t="shared" si="7"/>
        <v>1.0063563377053562</v>
      </c>
    </row>
    <row r="243" spans="1:11" x14ac:dyDescent="0.3">
      <c r="A243">
        <v>240</v>
      </c>
      <c r="B243" s="2">
        <v>44221</v>
      </c>
      <c r="C243">
        <v>132.72</v>
      </c>
      <c r="D243">
        <v>133.26</v>
      </c>
      <c r="E243">
        <v>128.36000000000001</v>
      </c>
      <c r="F243">
        <v>128.36000000000001</v>
      </c>
      <c r="G243" s="1">
        <v>2658503</v>
      </c>
      <c r="H243" s="1">
        <v>345333794</v>
      </c>
      <c r="J243">
        <f t="shared" si="6"/>
        <v>-3.4005420800677304E-2</v>
      </c>
      <c r="K243">
        <f t="shared" si="7"/>
        <v>-2.1069763752244213</v>
      </c>
    </row>
    <row r="244" spans="1:11" x14ac:dyDescent="0.3">
      <c r="A244">
        <v>241</v>
      </c>
      <c r="B244" s="2">
        <v>44218</v>
      </c>
      <c r="C244">
        <v>128.69999999999999</v>
      </c>
      <c r="D244">
        <v>132.84</v>
      </c>
      <c r="E244">
        <v>128.18</v>
      </c>
      <c r="F244">
        <v>132.80000000000001</v>
      </c>
      <c r="G244" s="1">
        <v>4955875</v>
      </c>
      <c r="H244" s="1">
        <v>649289756</v>
      </c>
      <c r="J244">
        <f t="shared" si="6"/>
        <v>7.0176876791837942E-2</v>
      </c>
      <c r="K244">
        <f t="shared" si="7"/>
        <v>4.1589043502220626</v>
      </c>
    </row>
    <row r="245" spans="1:11" x14ac:dyDescent="0.3">
      <c r="A245">
        <v>242</v>
      </c>
      <c r="B245" s="2">
        <v>44217</v>
      </c>
      <c r="C245">
        <v>122.84</v>
      </c>
      <c r="D245">
        <v>124.22</v>
      </c>
      <c r="E245">
        <v>122.74</v>
      </c>
      <c r="F245">
        <v>123.8</v>
      </c>
      <c r="G245" s="1">
        <v>1453490</v>
      </c>
      <c r="H245" s="1">
        <v>179752530</v>
      </c>
      <c r="J245">
        <f t="shared" si="6"/>
        <v>1.1699840967793078E-2</v>
      </c>
      <c r="K245">
        <f t="shared" si="7"/>
        <v>0.64189483787425505</v>
      </c>
    </row>
    <row r="246" spans="1:11" x14ac:dyDescent="0.3">
      <c r="A246">
        <v>243</v>
      </c>
      <c r="B246" s="2">
        <v>44216</v>
      </c>
      <c r="C246">
        <v>121.24</v>
      </c>
      <c r="D246">
        <v>122.86</v>
      </c>
      <c r="E246">
        <v>120.32</v>
      </c>
      <c r="F246">
        <v>122.36</v>
      </c>
      <c r="G246" s="1">
        <v>1531142</v>
      </c>
      <c r="H246" s="1">
        <v>186970678</v>
      </c>
      <c r="J246">
        <f t="shared" si="6"/>
        <v>9.3604427595636724E-3</v>
      </c>
      <c r="K246">
        <f t="shared" si="7"/>
        <v>0.50119540542920038</v>
      </c>
    </row>
    <row r="247" spans="1:11" x14ac:dyDescent="0.3">
      <c r="A247">
        <v>244</v>
      </c>
      <c r="B247" s="2">
        <v>44215</v>
      </c>
      <c r="C247">
        <v>120.8</v>
      </c>
      <c r="D247">
        <v>121.44</v>
      </c>
      <c r="E247">
        <v>120.28</v>
      </c>
      <c r="F247">
        <v>121.22</v>
      </c>
      <c r="G247" s="1">
        <v>1209636</v>
      </c>
      <c r="H247" s="1">
        <v>146417528</v>
      </c>
      <c r="J247">
        <f t="shared" si="6"/>
        <v>1.1449556754229597E-2</v>
      </c>
      <c r="K247">
        <f t="shared" si="7"/>
        <v>0.6268418867886032</v>
      </c>
    </row>
    <row r="248" spans="1:11" x14ac:dyDescent="0.3">
      <c r="A248">
        <v>245</v>
      </c>
      <c r="B248" s="2">
        <v>44214</v>
      </c>
      <c r="C248">
        <v>118.66</v>
      </c>
      <c r="D248">
        <v>119.84</v>
      </c>
      <c r="E248">
        <v>118.46</v>
      </c>
      <c r="F248">
        <v>119.84</v>
      </c>
      <c r="G248" s="1">
        <v>1099972</v>
      </c>
      <c r="H248" s="1">
        <v>131302808</v>
      </c>
      <c r="J248">
        <f t="shared" si="6"/>
        <v>5.007929325929586E-4</v>
      </c>
      <c r="K248">
        <f t="shared" si="7"/>
        <v>-3.1654324014751954E-2</v>
      </c>
    </row>
    <row r="249" spans="1:11" x14ac:dyDescent="0.3">
      <c r="A249">
        <v>246</v>
      </c>
      <c r="B249" s="2">
        <v>44211</v>
      </c>
      <c r="C249">
        <v>121.12</v>
      </c>
      <c r="D249">
        <v>121.88</v>
      </c>
      <c r="E249">
        <v>118.86</v>
      </c>
      <c r="F249">
        <v>119.78</v>
      </c>
      <c r="G249" s="1">
        <v>2425856</v>
      </c>
      <c r="H249" s="1">
        <v>291729166</v>
      </c>
      <c r="J249">
        <f t="shared" si="6"/>
        <v>-2.1147326978102513E-2</v>
      </c>
      <c r="K249">
        <f t="shared" si="7"/>
        <v>-1.3336465091086438</v>
      </c>
    </row>
    <row r="250" spans="1:11" x14ac:dyDescent="0.3">
      <c r="A250">
        <v>247</v>
      </c>
      <c r="B250" s="2">
        <v>44210</v>
      </c>
      <c r="C250">
        <v>122.98</v>
      </c>
      <c r="D250">
        <v>123.08</v>
      </c>
      <c r="E250">
        <v>122.1</v>
      </c>
      <c r="F250">
        <v>122.34</v>
      </c>
      <c r="G250" s="1">
        <v>1682173</v>
      </c>
      <c r="H250" s="1">
        <v>206065756</v>
      </c>
      <c r="J250">
        <f t="shared" si="6"/>
        <v>-3.9158150868342416E-3</v>
      </c>
      <c r="K250">
        <f t="shared" si="7"/>
        <v>-0.29728427939374946</v>
      </c>
    </row>
    <row r="251" spans="1:11" x14ac:dyDescent="0.3">
      <c r="A251">
        <v>248</v>
      </c>
      <c r="B251" s="2">
        <v>44209</v>
      </c>
      <c r="C251">
        <v>123.92</v>
      </c>
      <c r="D251">
        <v>124.26</v>
      </c>
      <c r="E251">
        <v>122.62</v>
      </c>
      <c r="F251">
        <v>122.82</v>
      </c>
      <c r="G251" s="1">
        <v>1583183</v>
      </c>
      <c r="H251" s="1">
        <v>194963316</v>
      </c>
      <c r="J251">
        <f t="shared" si="6"/>
        <v>-9.8842253309951878E-3</v>
      </c>
      <c r="K251">
        <f t="shared" si="7"/>
        <v>-0.65624494329383365</v>
      </c>
    </row>
    <row r="252" spans="1:11" x14ac:dyDescent="0.3">
      <c r="A252">
        <v>249</v>
      </c>
      <c r="B252" s="2">
        <v>44208</v>
      </c>
      <c r="C252">
        <v>124.5</v>
      </c>
      <c r="D252">
        <v>125.54</v>
      </c>
      <c r="E252">
        <v>124.04</v>
      </c>
      <c r="F252">
        <v>124.04</v>
      </c>
      <c r="G252" s="1">
        <v>1567127</v>
      </c>
      <c r="H252" s="1">
        <v>195185446</v>
      </c>
      <c r="J252">
        <f t="shared" si="6"/>
        <v>4.8383195847497695E-4</v>
      </c>
      <c r="K252">
        <f t="shared" si="7"/>
        <v>-3.2674415174829163E-2</v>
      </c>
    </row>
    <row r="253" spans="1:11" x14ac:dyDescent="0.3">
      <c r="A253">
        <v>250</v>
      </c>
      <c r="B253" s="2">
        <v>44207</v>
      </c>
      <c r="C253">
        <v>123</v>
      </c>
      <c r="D253">
        <v>124.46</v>
      </c>
      <c r="E253">
        <v>121.86</v>
      </c>
      <c r="F253">
        <v>123.98</v>
      </c>
      <c r="G253" s="1">
        <v>1565979</v>
      </c>
      <c r="H253" s="1">
        <v>193304587</v>
      </c>
      <c r="J253">
        <f t="shared" si="6"/>
        <v>-1.6130333126349047E-4</v>
      </c>
      <c r="K253">
        <f t="shared" si="7"/>
        <v>-7.1475064332023497E-2</v>
      </c>
    </row>
    <row r="254" spans="1:11" x14ac:dyDescent="0.3">
      <c r="A254">
        <v>251</v>
      </c>
      <c r="B254" s="2">
        <v>44204</v>
      </c>
      <c r="C254">
        <v>124.6</v>
      </c>
      <c r="D254">
        <v>125.28</v>
      </c>
      <c r="E254">
        <v>123.68</v>
      </c>
      <c r="F254">
        <v>124</v>
      </c>
      <c r="G254" s="1">
        <v>1823416</v>
      </c>
      <c r="H254" s="1">
        <v>226957527</v>
      </c>
      <c r="J254">
        <f t="shared" si="6"/>
        <v>-2.4164329116285678E-3</v>
      </c>
      <c r="K254">
        <f t="shared" si="7"/>
        <v>-0.20710629245353621</v>
      </c>
    </row>
    <row r="255" spans="1:11" x14ac:dyDescent="0.3">
      <c r="A255">
        <v>252</v>
      </c>
      <c r="B255" s="2">
        <v>44203</v>
      </c>
      <c r="C255">
        <v>122.16</v>
      </c>
      <c r="D255">
        <v>124.3</v>
      </c>
      <c r="E255">
        <v>121.9</v>
      </c>
      <c r="F255">
        <v>124.3</v>
      </c>
      <c r="G255" s="1">
        <v>2215688</v>
      </c>
      <c r="H255" s="1">
        <v>274292281</v>
      </c>
      <c r="J255">
        <f t="shared" si="6"/>
        <v>1.9661044399157192E-2</v>
      </c>
      <c r="K255">
        <f t="shared" si="7"/>
        <v>1.1207089193898332</v>
      </c>
    </row>
    <row r="256" spans="1:11" x14ac:dyDescent="0.3">
      <c r="A256">
        <v>253</v>
      </c>
      <c r="B256" s="2">
        <v>44202</v>
      </c>
      <c r="C256">
        <v>117.68</v>
      </c>
      <c r="D256">
        <v>122.1</v>
      </c>
      <c r="E256">
        <v>117.3</v>
      </c>
      <c r="F256">
        <v>121.88</v>
      </c>
      <c r="G256" s="1">
        <v>2048105</v>
      </c>
      <c r="H256" s="1">
        <v>246684335</v>
      </c>
      <c r="J256">
        <f t="shared" si="6"/>
        <v>3.7620418987319916E-2</v>
      </c>
      <c r="K256">
        <f t="shared" si="7"/>
        <v>2.200847308285633</v>
      </c>
    </row>
    <row r="257" spans="1:11" x14ac:dyDescent="0.3">
      <c r="A257">
        <v>254</v>
      </c>
      <c r="B257" s="2">
        <v>44201</v>
      </c>
      <c r="C257">
        <v>116.52</v>
      </c>
      <c r="D257">
        <v>118.1</v>
      </c>
      <c r="E257">
        <v>116.3</v>
      </c>
      <c r="F257">
        <v>117.38</v>
      </c>
      <c r="G257" s="1">
        <v>1355886</v>
      </c>
      <c r="H257" s="1">
        <v>158903973</v>
      </c>
      <c r="J257">
        <f t="shared" si="6"/>
        <v>-2.0425539016215304E-3</v>
      </c>
      <c r="K257">
        <f t="shared" si="7"/>
        <v>-0.18461992637611524</v>
      </c>
    </row>
    <row r="258" spans="1:11" x14ac:dyDescent="0.3">
      <c r="A258">
        <v>255</v>
      </c>
      <c r="B258" s="2">
        <v>44200</v>
      </c>
      <c r="C258">
        <v>118.88</v>
      </c>
      <c r="D258">
        <v>119.28</v>
      </c>
      <c r="E258">
        <v>116.68</v>
      </c>
      <c r="F258">
        <v>117.62</v>
      </c>
      <c r="G258" s="1">
        <v>1257386</v>
      </c>
      <c r="H258" s="1">
        <v>148455988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B5CE-DAF1-4CC7-BB88-9BA8101827F3}">
  <dimension ref="A1:N258"/>
  <sheetViews>
    <sheetView workbookViewId="0"/>
  </sheetViews>
  <sheetFormatPr defaultRowHeight="14.4" x14ac:dyDescent="0.3"/>
  <cols>
    <col min="2" max="2" width="10.5546875" bestFit="1" customWidth="1"/>
    <col min="8" max="8" width="11.109375" bestFit="1" customWidth="1"/>
    <col min="10" max="10" width="14.77734375" bestFit="1" customWidth="1"/>
    <col min="11" max="11" width="12.6640625" bestFit="1" customWidth="1"/>
    <col min="12" max="12" width="44.6640625" bestFit="1" customWidth="1"/>
    <col min="13" max="13" width="12" bestFit="1" customWidth="1"/>
  </cols>
  <sheetData>
    <row r="1" spans="1:14" ht="31.2" x14ac:dyDescent="0.6">
      <c r="A1" s="3" t="s">
        <v>79</v>
      </c>
    </row>
    <row r="2" spans="1:14" x14ac:dyDescent="0.3">
      <c r="J2" t="s">
        <v>74</v>
      </c>
    </row>
    <row r="3" spans="1:14" x14ac:dyDescent="0.3">
      <c r="A3" t="s">
        <v>11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0</v>
      </c>
      <c r="J3" t="s">
        <v>14</v>
      </c>
      <c r="K3" t="s">
        <v>10</v>
      </c>
    </row>
    <row r="4" spans="1:14" x14ac:dyDescent="0.3">
      <c r="A4">
        <v>1</v>
      </c>
      <c r="B4" s="2">
        <v>44560</v>
      </c>
      <c r="C4">
        <v>112.34</v>
      </c>
      <c r="D4">
        <v>112.34</v>
      </c>
      <c r="E4">
        <v>111.3</v>
      </c>
      <c r="F4">
        <v>111.72</v>
      </c>
      <c r="G4" s="1">
        <v>233913</v>
      </c>
      <c r="H4" s="1">
        <v>26151835</v>
      </c>
      <c r="J4">
        <f>LN(F4/F5)</f>
        <v>-3.3955890011381604E-3</v>
      </c>
      <c r="K4">
        <f>(J4-$M$6)/$M$7</f>
        <v>-0.2041189877123096</v>
      </c>
    </row>
    <row r="5" spans="1:14" x14ac:dyDescent="0.3">
      <c r="A5">
        <v>2</v>
      </c>
      <c r="B5" s="2">
        <v>44559</v>
      </c>
      <c r="C5">
        <v>113.18</v>
      </c>
      <c r="D5">
        <v>113.96</v>
      </c>
      <c r="E5">
        <v>111.64</v>
      </c>
      <c r="F5">
        <v>112.1</v>
      </c>
      <c r="G5" s="1">
        <v>245181</v>
      </c>
      <c r="H5" s="1">
        <v>27648932</v>
      </c>
      <c r="J5">
        <f t="shared" ref="J5:J68" si="0">LN(F5/F6)</f>
        <v>-1.2940001526656244E-2</v>
      </c>
      <c r="K5">
        <f t="shared" ref="K5:K68" si="1">(J5-$M$6)/$M$7</f>
        <v>-0.66202269700139971</v>
      </c>
    </row>
    <row r="6" spans="1:14" x14ac:dyDescent="0.3">
      <c r="A6">
        <v>3</v>
      </c>
      <c r="B6" s="2">
        <v>44558</v>
      </c>
      <c r="C6">
        <v>112.32</v>
      </c>
      <c r="D6">
        <v>113.8</v>
      </c>
      <c r="E6">
        <v>112.3</v>
      </c>
      <c r="F6">
        <v>113.56</v>
      </c>
      <c r="G6" s="1">
        <v>198457</v>
      </c>
      <c r="H6" s="1">
        <v>22456480</v>
      </c>
      <c r="J6">
        <f t="shared" si="0"/>
        <v>9.9115855664393786E-3</v>
      </c>
      <c r="K6">
        <f t="shared" si="1"/>
        <v>0.43430737727975066</v>
      </c>
      <c r="L6" t="s">
        <v>75</v>
      </c>
      <c r="M6" s="12">
        <f>AVERAGE(J4:J257)</f>
        <v>8.590081630605621E-4</v>
      </c>
    </row>
    <row r="7" spans="1:14" x14ac:dyDescent="0.3">
      <c r="A7">
        <v>4</v>
      </c>
      <c r="B7" s="2">
        <v>44557</v>
      </c>
      <c r="C7">
        <v>110.76</v>
      </c>
      <c r="D7">
        <v>112.96</v>
      </c>
      <c r="E7">
        <v>110.1</v>
      </c>
      <c r="F7">
        <v>112.44</v>
      </c>
      <c r="G7" s="1">
        <v>168703</v>
      </c>
      <c r="H7" s="1">
        <v>18906739</v>
      </c>
      <c r="J7">
        <f t="shared" si="0"/>
        <v>5.3504675528309462E-3</v>
      </c>
      <c r="K7">
        <f t="shared" si="1"/>
        <v>0.21548271401707192</v>
      </c>
      <c r="L7" t="s">
        <v>76</v>
      </c>
      <c r="M7" s="12">
        <f>STDEVP(J4:J257)</f>
        <v>2.0843710876105551E-2</v>
      </c>
    </row>
    <row r="8" spans="1:14" x14ac:dyDescent="0.3">
      <c r="A8">
        <v>5</v>
      </c>
      <c r="B8" s="2">
        <v>44553</v>
      </c>
      <c r="C8">
        <v>111.02</v>
      </c>
      <c r="D8">
        <v>112.42</v>
      </c>
      <c r="E8">
        <v>110.66</v>
      </c>
      <c r="F8">
        <v>111.84</v>
      </c>
      <c r="G8" s="1">
        <v>305059</v>
      </c>
      <c r="H8" s="1">
        <v>34058813</v>
      </c>
      <c r="J8">
        <f t="shared" si="0"/>
        <v>7.5390771731659138E-3</v>
      </c>
      <c r="K8">
        <f t="shared" si="1"/>
        <v>0.32048367250013687</v>
      </c>
    </row>
    <row r="9" spans="1:14" x14ac:dyDescent="0.3">
      <c r="A9">
        <v>6</v>
      </c>
      <c r="B9" s="2">
        <v>44552</v>
      </c>
      <c r="C9">
        <v>107.52</v>
      </c>
      <c r="D9">
        <v>111</v>
      </c>
      <c r="E9">
        <v>107.52</v>
      </c>
      <c r="F9">
        <v>111</v>
      </c>
      <c r="G9" s="1">
        <v>445982</v>
      </c>
      <c r="H9" s="1">
        <v>48675953</v>
      </c>
      <c r="J9">
        <f t="shared" si="0"/>
        <v>3.9134230406535325E-2</v>
      </c>
      <c r="K9">
        <f t="shared" si="1"/>
        <v>1.8362959681690867</v>
      </c>
      <c r="L9" t="s">
        <v>12</v>
      </c>
      <c r="M9" s="12">
        <f>COUNT(J4:J257)*M6</f>
        <v>0.21818807341738278</v>
      </c>
    </row>
    <row r="10" spans="1:14" x14ac:dyDescent="0.3">
      <c r="A10">
        <v>7</v>
      </c>
      <c r="B10" s="2">
        <v>44551</v>
      </c>
      <c r="C10">
        <v>103.42</v>
      </c>
      <c r="D10">
        <v>106.74</v>
      </c>
      <c r="E10">
        <v>102.82</v>
      </c>
      <c r="F10">
        <v>106.74</v>
      </c>
      <c r="G10" s="1">
        <v>302053</v>
      </c>
      <c r="H10" s="1">
        <v>31667830</v>
      </c>
      <c r="J10">
        <f t="shared" si="0"/>
        <v>4.4639151309319086E-2</v>
      </c>
      <c r="K10">
        <f t="shared" si="1"/>
        <v>2.1004006151537271</v>
      </c>
      <c r="L10" t="s">
        <v>13</v>
      </c>
      <c r="M10" s="12">
        <f>COUNT(J4:J257)^0.5*M7</f>
        <v>0.33219408770177855</v>
      </c>
    </row>
    <row r="11" spans="1:14" x14ac:dyDescent="0.3">
      <c r="A11">
        <v>8</v>
      </c>
      <c r="B11" s="2">
        <v>44550</v>
      </c>
      <c r="C11">
        <v>101.3</v>
      </c>
      <c r="D11">
        <v>103.38</v>
      </c>
      <c r="E11">
        <v>100.3</v>
      </c>
      <c r="F11">
        <v>102.08</v>
      </c>
      <c r="G11" s="1">
        <v>386190</v>
      </c>
      <c r="H11" s="1">
        <v>39394776</v>
      </c>
      <c r="J11">
        <f t="shared" si="0"/>
        <v>-2.0171358863779312E-2</v>
      </c>
      <c r="K11">
        <f t="shared" si="1"/>
        <v>-1.0089550345350597</v>
      </c>
    </row>
    <row r="12" spans="1:14" x14ac:dyDescent="0.3">
      <c r="A12">
        <v>9</v>
      </c>
      <c r="B12" s="2">
        <v>44547</v>
      </c>
      <c r="C12">
        <v>103.42</v>
      </c>
      <c r="D12">
        <v>104.92</v>
      </c>
      <c r="E12">
        <v>102.16</v>
      </c>
      <c r="F12">
        <v>104.16</v>
      </c>
      <c r="G12" s="1">
        <v>765808</v>
      </c>
      <c r="H12" s="1">
        <v>79224945</v>
      </c>
      <c r="J12">
        <f t="shared" si="0"/>
        <v>1.2170535620255114E-2</v>
      </c>
      <c r="K12">
        <f t="shared" si="1"/>
        <v>0.54268299557741717</v>
      </c>
      <c r="L12" t="s">
        <v>19</v>
      </c>
      <c r="M12" s="4">
        <f>$F$258</f>
        <v>89.82</v>
      </c>
    </row>
    <row r="13" spans="1:14" x14ac:dyDescent="0.3">
      <c r="A13">
        <v>10</v>
      </c>
      <c r="B13" s="2">
        <v>44546</v>
      </c>
      <c r="C13">
        <v>103.72</v>
      </c>
      <c r="D13">
        <v>104.32</v>
      </c>
      <c r="E13">
        <v>102.38</v>
      </c>
      <c r="F13">
        <v>102.9</v>
      </c>
      <c r="G13" s="1">
        <v>606553</v>
      </c>
      <c r="H13" s="1">
        <v>62493525</v>
      </c>
      <c r="J13">
        <f t="shared" si="0"/>
        <v>2.7987636779944945E-2</v>
      </c>
      <c r="K13">
        <f t="shared" si="1"/>
        <v>1.3015258548794988</v>
      </c>
      <c r="L13" t="s">
        <v>18</v>
      </c>
      <c r="M13">
        <f>M12*EXP(M9)</f>
        <v>111.71999999999986</v>
      </c>
    </row>
    <row r="14" spans="1:14" x14ac:dyDescent="0.3">
      <c r="A14">
        <v>11</v>
      </c>
      <c r="B14" s="2">
        <v>44545</v>
      </c>
      <c r="C14">
        <v>102.9</v>
      </c>
      <c r="D14">
        <v>102.94</v>
      </c>
      <c r="E14">
        <v>99.78</v>
      </c>
      <c r="F14">
        <v>100.06</v>
      </c>
      <c r="G14" s="1">
        <v>226196</v>
      </c>
      <c r="H14" s="1">
        <v>22836269</v>
      </c>
      <c r="J14">
        <f t="shared" si="0"/>
        <v>-2.4092792518403908E-2</v>
      </c>
      <c r="K14">
        <f t="shared" si="1"/>
        <v>-1.1970901357141872</v>
      </c>
      <c r="L14" s="5" t="s">
        <v>20</v>
      </c>
      <c r="M14" s="13">
        <f>(M13-M12)/M12</f>
        <v>0.24382097528389962</v>
      </c>
      <c r="N14" t="s">
        <v>77</v>
      </c>
    </row>
    <row r="15" spans="1:14" x14ac:dyDescent="0.3">
      <c r="A15">
        <v>12</v>
      </c>
      <c r="B15" s="2">
        <v>44544</v>
      </c>
      <c r="C15">
        <v>103.64</v>
      </c>
      <c r="D15">
        <v>104.82</v>
      </c>
      <c r="E15">
        <v>102.28</v>
      </c>
      <c r="F15">
        <v>102.5</v>
      </c>
      <c r="G15" s="1">
        <v>374241</v>
      </c>
      <c r="H15" s="1">
        <v>38697183</v>
      </c>
      <c r="J15">
        <f t="shared" si="0"/>
        <v>-6.2244900443500341E-3</v>
      </c>
      <c r="K15">
        <f t="shared" si="1"/>
        <v>-0.33983863283820798</v>
      </c>
      <c r="L15" t="s">
        <v>21</v>
      </c>
      <c r="M15" s="4">
        <f>M12*EXP(M10)-M12</f>
        <v>35.391180445441606</v>
      </c>
    </row>
    <row r="16" spans="1:14" x14ac:dyDescent="0.3">
      <c r="A16">
        <v>13</v>
      </c>
      <c r="B16" s="2">
        <v>44543</v>
      </c>
      <c r="C16">
        <v>105.28</v>
      </c>
      <c r="D16">
        <v>105.68</v>
      </c>
      <c r="E16">
        <v>102.4</v>
      </c>
      <c r="F16">
        <v>103.14</v>
      </c>
      <c r="G16" s="1">
        <v>326322</v>
      </c>
      <c r="H16" s="1">
        <v>33965459</v>
      </c>
      <c r="J16">
        <f t="shared" si="0"/>
        <v>-2.2813219786246178E-2</v>
      </c>
      <c r="K16">
        <f t="shared" si="1"/>
        <v>-1.1357012237414834</v>
      </c>
      <c r="L16" s="5" t="s">
        <v>22</v>
      </c>
      <c r="M16" s="13">
        <f>M15/M12</f>
        <v>0.39402338505279011</v>
      </c>
      <c r="N16" t="s">
        <v>78</v>
      </c>
    </row>
    <row r="17" spans="1:11" x14ac:dyDescent="0.3">
      <c r="A17">
        <v>14</v>
      </c>
      <c r="B17" s="2">
        <v>44540</v>
      </c>
      <c r="C17">
        <v>104.02</v>
      </c>
      <c r="D17">
        <v>107.06</v>
      </c>
      <c r="E17">
        <v>103.38</v>
      </c>
      <c r="F17">
        <v>105.52</v>
      </c>
      <c r="G17" s="1">
        <v>338773</v>
      </c>
      <c r="H17" s="1">
        <v>35890512</v>
      </c>
      <c r="J17">
        <f t="shared" si="0"/>
        <v>3.7914692397312627E-4</v>
      </c>
      <c r="K17">
        <f t="shared" si="1"/>
        <v>-2.302187177416334E-2</v>
      </c>
    </row>
    <row r="18" spans="1:11" x14ac:dyDescent="0.3">
      <c r="A18">
        <v>15</v>
      </c>
      <c r="B18" s="2">
        <v>44539</v>
      </c>
      <c r="C18">
        <v>107.8</v>
      </c>
      <c r="D18">
        <v>107.86</v>
      </c>
      <c r="E18">
        <v>104.98</v>
      </c>
      <c r="F18">
        <v>105.48</v>
      </c>
      <c r="G18" s="1">
        <v>263708</v>
      </c>
      <c r="H18" s="1">
        <v>27917932</v>
      </c>
      <c r="J18">
        <f t="shared" si="0"/>
        <v>-1.7293664072337293E-2</v>
      </c>
      <c r="K18">
        <f t="shared" si="1"/>
        <v>-0.87089445556488687</v>
      </c>
    </row>
    <row r="19" spans="1:11" x14ac:dyDescent="0.3">
      <c r="A19">
        <v>16</v>
      </c>
      <c r="B19" s="2">
        <v>44538</v>
      </c>
      <c r="C19">
        <v>105.6</v>
      </c>
      <c r="D19">
        <v>108.06</v>
      </c>
      <c r="E19">
        <v>103.66</v>
      </c>
      <c r="F19">
        <v>107.32</v>
      </c>
      <c r="G19" s="1">
        <v>662685</v>
      </c>
      <c r="H19" s="1">
        <v>70390483</v>
      </c>
      <c r="J19">
        <f t="shared" si="0"/>
        <v>1.4453559919589427E-2</v>
      </c>
      <c r="K19">
        <f t="shared" si="1"/>
        <v>0.65221360233475267</v>
      </c>
    </row>
    <row r="20" spans="1:11" x14ac:dyDescent="0.3">
      <c r="A20">
        <v>17</v>
      </c>
      <c r="B20" s="2">
        <v>44537</v>
      </c>
      <c r="C20">
        <v>103.84</v>
      </c>
      <c r="D20">
        <v>106.38</v>
      </c>
      <c r="E20">
        <v>103.22</v>
      </c>
      <c r="F20">
        <v>105.78</v>
      </c>
      <c r="G20" s="1">
        <v>557684</v>
      </c>
      <c r="H20" s="1">
        <v>58694571</v>
      </c>
      <c r="J20">
        <f t="shared" si="0"/>
        <v>2.9549348703321304E-2</v>
      </c>
      <c r="K20">
        <f t="shared" si="1"/>
        <v>1.3764507054811566</v>
      </c>
    </row>
    <row r="21" spans="1:11" x14ac:dyDescent="0.3">
      <c r="A21">
        <v>18</v>
      </c>
      <c r="B21" s="2">
        <v>44536</v>
      </c>
      <c r="C21">
        <v>99.84</v>
      </c>
      <c r="D21">
        <v>103.22</v>
      </c>
      <c r="E21">
        <v>99.11</v>
      </c>
      <c r="F21">
        <v>102.7</v>
      </c>
      <c r="G21" s="1">
        <v>492343</v>
      </c>
      <c r="H21" s="1">
        <v>49854161</v>
      </c>
      <c r="J21">
        <f t="shared" si="0"/>
        <v>4.1349559818695453E-2</v>
      </c>
      <c r="K21">
        <f t="shared" si="1"/>
        <v>1.9425788381113915</v>
      </c>
    </row>
    <row r="22" spans="1:11" x14ac:dyDescent="0.3">
      <c r="A22">
        <v>19</v>
      </c>
      <c r="B22" s="2">
        <v>44533</v>
      </c>
      <c r="C22">
        <v>102.16</v>
      </c>
      <c r="D22">
        <v>103.7</v>
      </c>
      <c r="E22">
        <v>98.03</v>
      </c>
      <c r="F22">
        <v>98.54</v>
      </c>
      <c r="G22" s="1">
        <v>574437</v>
      </c>
      <c r="H22" s="1">
        <v>57704431</v>
      </c>
      <c r="J22">
        <f t="shared" si="0"/>
        <v>-2.3270859532762186E-2</v>
      </c>
      <c r="K22">
        <f t="shared" si="1"/>
        <v>-1.1576569949204354</v>
      </c>
    </row>
    <row r="23" spans="1:11" x14ac:dyDescent="0.3">
      <c r="A23">
        <v>20</v>
      </c>
      <c r="B23" s="2">
        <v>44532</v>
      </c>
      <c r="C23">
        <v>100.2</v>
      </c>
      <c r="D23">
        <v>102.2</v>
      </c>
      <c r="E23">
        <v>99.93</v>
      </c>
      <c r="F23">
        <v>100.86</v>
      </c>
      <c r="G23" s="1">
        <v>506926</v>
      </c>
      <c r="H23" s="1">
        <v>51172200</v>
      </c>
      <c r="J23">
        <f t="shared" si="0"/>
        <v>-1.0258523580099961E-2</v>
      </c>
      <c r="K23">
        <f t="shared" si="1"/>
        <v>-0.5333758374045211</v>
      </c>
    </row>
    <row r="24" spans="1:11" x14ac:dyDescent="0.3">
      <c r="A24">
        <v>21</v>
      </c>
      <c r="B24" s="2">
        <v>44531</v>
      </c>
      <c r="C24">
        <v>100.72</v>
      </c>
      <c r="D24">
        <v>102.16</v>
      </c>
      <c r="E24">
        <v>99.21</v>
      </c>
      <c r="F24">
        <v>101.9</v>
      </c>
      <c r="G24" s="1">
        <v>722827</v>
      </c>
      <c r="H24" s="1">
        <v>73208509</v>
      </c>
      <c r="J24">
        <f t="shared" si="0"/>
        <v>3.1198025308643195E-2</v>
      </c>
      <c r="K24">
        <f t="shared" si="1"/>
        <v>1.4555477825381922</v>
      </c>
    </row>
    <row r="25" spans="1:11" x14ac:dyDescent="0.3">
      <c r="A25">
        <v>22</v>
      </c>
      <c r="B25" s="2">
        <v>44530</v>
      </c>
      <c r="C25">
        <v>97.74</v>
      </c>
      <c r="D25">
        <v>101.36</v>
      </c>
      <c r="E25">
        <v>96.83</v>
      </c>
      <c r="F25">
        <v>98.77</v>
      </c>
      <c r="G25" s="1">
        <v>924318</v>
      </c>
      <c r="H25" s="1">
        <v>91497201</v>
      </c>
      <c r="J25">
        <f t="shared" si="0"/>
        <v>-9.5723437353212298E-3</v>
      </c>
      <c r="K25">
        <f t="shared" si="1"/>
        <v>-0.50045560314981641</v>
      </c>
    </row>
    <row r="26" spans="1:11" x14ac:dyDescent="0.3">
      <c r="A26">
        <v>23</v>
      </c>
      <c r="B26" s="2">
        <v>44529</v>
      </c>
      <c r="C26">
        <v>100.7</v>
      </c>
      <c r="D26">
        <v>102.64</v>
      </c>
      <c r="E26">
        <v>98.72</v>
      </c>
      <c r="F26">
        <v>99.72</v>
      </c>
      <c r="G26" s="1">
        <v>769429</v>
      </c>
      <c r="H26" s="1">
        <v>77310083</v>
      </c>
      <c r="J26">
        <f t="shared" si="0"/>
        <v>4.3213976098543183E-3</v>
      </c>
      <c r="K26">
        <f t="shared" si="1"/>
        <v>0.16611194942081595</v>
      </c>
    </row>
    <row r="27" spans="1:11" x14ac:dyDescent="0.3">
      <c r="A27">
        <v>24</v>
      </c>
      <c r="B27" s="2">
        <v>44526</v>
      </c>
      <c r="C27">
        <v>100.72</v>
      </c>
      <c r="D27">
        <v>102.8</v>
      </c>
      <c r="E27">
        <v>96.64</v>
      </c>
      <c r="F27">
        <v>99.29</v>
      </c>
      <c r="G27" s="1">
        <v>1746659</v>
      </c>
      <c r="H27" s="1">
        <v>174673345</v>
      </c>
      <c r="J27">
        <f t="shared" si="0"/>
        <v>-0.12277274846855053</v>
      </c>
      <c r="K27">
        <f t="shared" si="1"/>
        <v>-5.9313697722288934</v>
      </c>
    </row>
    <row r="28" spans="1:11" x14ac:dyDescent="0.3">
      <c r="A28">
        <v>25</v>
      </c>
      <c r="B28" s="2">
        <v>44525</v>
      </c>
      <c r="C28">
        <v>111.68</v>
      </c>
      <c r="D28">
        <v>112.74</v>
      </c>
      <c r="E28">
        <v>110.68</v>
      </c>
      <c r="F28">
        <v>112.26</v>
      </c>
      <c r="G28" s="1">
        <v>243243</v>
      </c>
      <c r="H28" s="1">
        <v>27206610</v>
      </c>
      <c r="J28">
        <f t="shared" si="0"/>
        <v>6.4343385526455521E-3</v>
      </c>
      <c r="K28">
        <f t="shared" si="1"/>
        <v>0.26748261970839077</v>
      </c>
    </row>
    <row r="29" spans="1:11" x14ac:dyDescent="0.3">
      <c r="A29">
        <v>26</v>
      </c>
      <c r="B29" s="2">
        <v>44524</v>
      </c>
      <c r="C29">
        <v>110.84</v>
      </c>
      <c r="D29">
        <v>111.94</v>
      </c>
      <c r="E29">
        <v>109.2</v>
      </c>
      <c r="F29">
        <v>111.54</v>
      </c>
      <c r="G29" s="1">
        <v>479307</v>
      </c>
      <c r="H29" s="1">
        <v>53104409</v>
      </c>
      <c r="J29">
        <f t="shared" si="0"/>
        <v>1.0273137118412792E-2</v>
      </c>
      <c r="K29">
        <f t="shared" si="1"/>
        <v>0.45165321143195447</v>
      </c>
    </row>
    <row r="30" spans="1:11" x14ac:dyDescent="0.3">
      <c r="A30">
        <v>27</v>
      </c>
      <c r="B30" s="2">
        <v>44523</v>
      </c>
      <c r="C30">
        <v>108.72</v>
      </c>
      <c r="D30">
        <v>111.84</v>
      </c>
      <c r="E30">
        <v>108.32</v>
      </c>
      <c r="F30">
        <v>110.4</v>
      </c>
      <c r="G30" s="1">
        <v>424200</v>
      </c>
      <c r="H30" s="1">
        <v>46850845</v>
      </c>
      <c r="J30">
        <f t="shared" si="0"/>
        <v>1.4047480836941033E-2</v>
      </c>
      <c r="K30">
        <f t="shared" si="1"/>
        <v>0.6327315108270497</v>
      </c>
    </row>
    <row r="31" spans="1:11" x14ac:dyDescent="0.3">
      <c r="A31">
        <v>28</v>
      </c>
      <c r="B31" s="2">
        <v>44522</v>
      </c>
      <c r="C31">
        <v>109.86</v>
      </c>
      <c r="D31">
        <v>110.92</v>
      </c>
      <c r="E31">
        <v>108.6</v>
      </c>
      <c r="F31">
        <v>108.86</v>
      </c>
      <c r="G31" s="1">
        <v>422610</v>
      </c>
      <c r="H31" s="1">
        <v>46169319</v>
      </c>
      <c r="J31">
        <f t="shared" si="0"/>
        <v>-5.6792311664243542E-3</v>
      </c>
      <c r="K31">
        <f t="shared" si="1"/>
        <v>-0.31367923726960295</v>
      </c>
    </row>
    <row r="32" spans="1:11" x14ac:dyDescent="0.3">
      <c r="A32">
        <v>29</v>
      </c>
      <c r="B32" s="2">
        <v>44519</v>
      </c>
      <c r="C32">
        <v>113.5</v>
      </c>
      <c r="D32">
        <v>113.5</v>
      </c>
      <c r="E32">
        <v>108.86</v>
      </c>
      <c r="F32">
        <v>109.48</v>
      </c>
      <c r="G32" s="1">
        <v>833875</v>
      </c>
      <c r="H32" s="1">
        <v>92076737</v>
      </c>
      <c r="J32">
        <f t="shared" si="0"/>
        <v>-3.4650266568994843E-2</v>
      </c>
      <c r="K32">
        <f t="shared" si="1"/>
        <v>-1.7035965881085937</v>
      </c>
    </row>
    <row r="33" spans="1:11" x14ac:dyDescent="0.3">
      <c r="A33">
        <v>30</v>
      </c>
      <c r="B33" s="2">
        <v>44518</v>
      </c>
      <c r="C33">
        <v>114.68</v>
      </c>
      <c r="D33">
        <v>114.68</v>
      </c>
      <c r="E33">
        <v>112.62</v>
      </c>
      <c r="F33">
        <v>113.34</v>
      </c>
      <c r="G33" s="1">
        <v>341271</v>
      </c>
      <c r="H33" s="1">
        <v>38774012</v>
      </c>
      <c r="J33">
        <f t="shared" si="0"/>
        <v>-1.0182672252821174E-2</v>
      </c>
      <c r="K33">
        <f t="shared" si="1"/>
        <v>-0.52973678638670363</v>
      </c>
    </row>
    <row r="34" spans="1:11" x14ac:dyDescent="0.3">
      <c r="A34">
        <v>31</v>
      </c>
      <c r="B34" s="2">
        <v>44517</v>
      </c>
      <c r="C34">
        <v>114.58</v>
      </c>
      <c r="D34">
        <v>115.16</v>
      </c>
      <c r="E34">
        <v>114.1</v>
      </c>
      <c r="F34">
        <v>114.5</v>
      </c>
      <c r="G34" s="1">
        <v>269706</v>
      </c>
      <c r="H34" s="1">
        <v>30903806</v>
      </c>
      <c r="J34">
        <f t="shared" si="0"/>
        <v>-4.8789084408530645E-3</v>
      </c>
      <c r="K34">
        <f t="shared" si="1"/>
        <v>-0.27528287251822126</v>
      </c>
    </row>
    <row r="35" spans="1:11" x14ac:dyDescent="0.3">
      <c r="A35">
        <v>32</v>
      </c>
      <c r="B35" s="2">
        <v>44516</v>
      </c>
      <c r="C35">
        <v>114.7</v>
      </c>
      <c r="D35">
        <v>115.64</v>
      </c>
      <c r="E35">
        <v>113.92</v>
      </c>
      <c r="F35">
        <v>115.06</v>
      </c>
      <c r="G35" s="1">
        <v>299766</v>
      </c>
      <c r="H35" s="1">
        <v>34413223</v>
      </c>
      <c r="J35">
        <f t="shared" si="0"/>
        <v>8.027966326585402E-3</v>
      </c>
      <c r="K35">
        <f t="shared" si="1"/>
        <v>0.34393866841355325</v>
      </c>
    </row>
    <row r="36" spans="1:11" x14ac:dyDescent="0.3">
      <c r="A36">
        <v>33</v>
      </c>
      <c r="B36" s="2">
        <v>44515</v>
      </c>
      <c r="C36">
        <v>115</v>
      </c>
      <c r="D36">
        <v>115.74</v>
      </c>
      <c r="E36">
        <v>113.66</v>
      </c>
      <c r="F36">
        <v>114.14</v>
      </c>
      <c r="G36" s="1">
        <v>323178</v>
      </c>
      <c r="H36" s="1">
        <v>37047528</v>
      </c>
      <c r="J36">
        <f t="shared" si="0"/>
        <v>1.6786329314356661E-2</v>
      </c>
      <c r="K36">
        <f t="shared" si="1"/>
        <v>0.7641307848668436</v>
      </c>
    </row>
    <row r="37" spans="1:11" x14ac:dyDescent="0.3">
      <c r="A37">
        <v>34</v>
      </c>
      <c r="B37" s="2">
        <v>44512</v>
      </c>
      <c r="C37">
        <v>114.2</v>
      </c>
      <c r="D37">
        <v>115.22</v>
      </c>
      <c r="E37">
        <v>112.24</v>
      </c>
      <c r="F37">
        <v>112.24</v>
      </c>
      <c r="G37" s="1">
        <v>311460</v>
      </c>
      <c r="H37" s="1">
        <v>35356687</v>
      </c>
      <c r="J37">
        <f t="shared" si="0"/>
        <v>-2.028467117150589E-2</v>
      </c>
      <c r="K37">
        <f t="shared" si="1"/>
        <v>-1.0143913173735668</v>
      </c>
    </row>
    <row r="38" spans="1:11" x14ac:dyDescent="0.3">
      <c r="A38">
        <v>35</v>
      </c>
      <c r="B38" s="2">
        <v>44511</v>
      </c>
      <c r="C38">
        <v>115.9</v>
      </c>
      <c r="D38">
        <v>116.78</v>
      </c>
      <c r="E38">
        <v>113.94</v>
      </c>
      <c r="F38">
        <v>114.54</v>
      </c>
      <c r="G38" s="1">
        <v>278348</v>
      </c>
      <c r="H38" s="1">
        <v>32060901</v>
      </c>
      <c r="J38">
        <f t="shared" si="0"/>
        <v>-1.4560839681248224E-2</v>
      </c>
      <c r="K38">
        <f t="shared" si="1"/>
        <v>-0.73978419370542714</v>
      </c>
    </row>
    <row r="39" spans="1:11" x14ac:dyDescent="0.3">
      <c r="A39">
        <v>36</v>
      </c>
      <c r="B39" s="2">
        <v>44510</v>
      </c>
      <c r="C39">
        <v>116.3</v>
      </c>
      <c r="D39">
        <v>117.6</v>
      </c>
      <c r="E39">
        <v>115.4</v>
      </c>
      <c r="F39">
        <v>116.22</v>
      </c>
      <c r="G39" s="1">
        <v>183514</v>
      </c>
      <c r="H39" s="1">
        <v>21333588</v>
      </c>
      <c r="J39">
        <f t="shared" si="0"/>
        <v>-1.0319918356560061E-3</v>
      </c>
      <c r="K39">
        <f t="shared" si="1"/>
        <v>-9.0722808906562785E-2</v>
      </c>
    </row>
    <row r="40" spans="1:11" x14ac:dyDescent="0.3">
      <c r="A40">
        <v>37</v>
      </c>
      <c r="B40" s="2">
        <v>44509</v>
      </c>
      <c r="C40">
        <v>115.28</v>
      </c>
      <c r="D40">
        <v>117.16</v>
      </c>
      <c r="E40">
        <v>115.2</v>
      </c>
      <c r="F40">
        <v>116.34</v>
      </c>
      <c r="G40" s="1">
        <v>235918</v>
      </c>
      <c r="H40" s="1">
        <v>27475234</v>
      </c>
      <c r="J40">
        <f t="shared" si="0"/>
        <v>6.3809822443383849E-3</v>
      </c>
      <c r="K40">
        <f t="shared" si="1"/>
        <v>0.26492279201627228</v>
      </c>
    </row>
    <row r="41" spans="1:11" x14ac:dyDescent="0.3">
      <c r="A41">
        <v>38</v>
      </c>
      <c r="B41" s="2">
        <v>44508</v>
      </c>
      <c r="C41">
        <v>113.88</v>
      </c>
      <c r="D41">
        <v>115.6</v>
      </c>
      <c r="E41">
        <v>113.54</v>
      </c>
      <c r="F41">
        <v>115.6</v>
      </c>
      <c r="G41" s="1">
        <v>260003</v>
      </c>
      <c r="H41" s="1">
        <v>29894106</v>
      </c>
      <c r="J41">
        <f t="shared" si="0"/>
        <v>1.4815085785140463E-2</v>
      </c>
      <c r="K41">
        <f t="shared" si="1"/>
        <v>0.66955820415253542</v>
      </c>
    </row>
    <row r="42" spans="1:11" x14ac:dyDescent="0.3">
      <c r="A42">
        <v>39</v>
      </c>
      <c r="B42" s="2">
        <v>44505</v>
      </c>
      <c r="C42">
        <v>108.32</v>
      </c>
      <c r="D42">
        <v>114.14</v>
      </c>
      <c r="E42">
        <v>107.52</v>
      </c>
      <c r="F42">
        <v>113.9</v>
      </c>
      <c r="G42" s="1">
        <v>576427</v>
      </c>
      <c r="H42" s="1">
        <v>64287378</v>
      </c>
      <c r="J42">
        <f t="shared" si="0"/>
        <v>4.5074512109925982E-2</v>
      </c>
      <c r="K42">
        <f t="shared" si="1"/>
        <v>2.1212875293502762</v>
      </c>
    </row>
    <row r="43" spans="1:11" x14ac:dyDescent="0.3">
      <c r="A43">
        <v>40</v>
      </c>
      <c r="B43" s="2">
        <v>44504</v>
      </c>
      <c r="C43">
        <v>108.9</v>
      </c>
      <c r="D43">
        <v>109.8</v>
      </c>
      <c r="E43">
        <v>107.72</v>
      </c>
      <c r="F43">
        <v>108.88</v>
      </c>
      <c r="G43" s="1">
        <v>343232</v>
      </c>
      <c r="H43" s="1">
        <v>37353062</v>
      </c>
      <c r="J43">
        <f t="shared" si="0"/>
        <v>8.3003335530696214E-3</v>
      </c>
      <c r="K43">
        <f t="shared" si="1"/>
        <v>0.35700578626522383</v>
      </c>
    </row>
    <row r="44" spans="1:11" x14ac:dyDescent="0.3">
      <c r="A44">
        <v>41</v>
      </c>
      <c r="B44" s="2">
        <v>44503</v>
      </c>
      <c r="C44">
        <v>110.2</v>
      </c>
      <c r="D44">
        <v>110.2</v>
      </c>
      <c r="E44">
        <v>107.82</v>
      </c>
      <c r="F44">
        <v>107.98</v>
      </c>
      <c r="G44" s="1">
        <v>277374</v>
      </c>
      <c r="H44" s="1">
        <v>30137639</v>
      </c>
      <c r="J44">
        <f t="shared" si="0"/>
        <v>-2.016936725442962E-2</v>
      </c>
      <c r="K44">
        <f t="shared" si="1"/>
        <v>-1.0088594848816641</v>
      </c>
    </row>
    <row r="45" spans="1:11" x14ac:dyDescent="0.3">
      <c r="A45">
        <v>42</v>
      </c>
      <c r="B45" s="2">
        <v>44502</v>
      </c>
      <c r="C45">
        <v>109.14</v>
      </c>
      <c r="D45">
        <v>111.12</v>
      </c>
      <c r="E45">
        <v>108.68</v>
      </c>
      <c r="F45">
        <v>110.18</v>
      </c>
      <c r="G45" s="1">
        <v>240429</v>
      </c>
      <c r="H45" s="1">
        <v>26479914</v>
      </c>
      <c r="J45">
        <f t="shared" si="0"/>
        <v>4.1837259751680133E-3</v>
      </c>
      <c r="K45">
        <f t="shared" si="1"/>
        <v>0.15950700102632795</v>
      </c>
    </row>
    <row r="46" spans="1:11" x14ac:dyDescent="0.3">
      <c r="A46">
        <v>43</v>
      </c>
      <c r="B46" s="2">
        <v>44501</v>
      </c>
      <c r="C46">
        <v>110.96</v>
      </c>
      <c r="D46">
        <v>111.58</v>
      </c>
      <c r="E46">
        <v>109.16</v>
      </c>
      <c r="F46">
        <v>109.72</v>
      </c>
      <c r="G46" s="1">
        <v>205924</v>
      </c>
      <c r="H46" s="1">
        <v>22666299</v>
      </c>
      <c r="J46">
        <f t="shared" si="0"/>
        <v>-7.6266939499572946E-3</v>
      </c>
      <c r="K46">
        <f t="shared" si="1"/>
        <v>-0.40711091050229198</v>
      </c>
    </row>
    <row r="47" spans="1:11" x14ac:dyDescent="0.3">
      <c r="A47">
        <v>44</v>
      </c>
      <c r="B47" s="2">
        <v>44498</v>
      </c>
      <c r="C47">
        <v>110.7</v>
      </c>
      <c r="D47">
        <v>112.86</v>
      </c>
      <c r="E47">
        <v>109.9</v>
      </c>
      <c r="F47">
        <v>110.56</v>
      </c>
      <c r="G47" s="1">
        <v>232902</v>
      </c>
      <c r="H47" s="1">
        <v>25864200</v>
      </c>
      <c r="J47">
        <f t="shared" si="0"/>
        <v>-1.2583304627892887E-2</v>
      </c>
      <c r="K47">
        <f t="shared" si="1"/>
        <v>-0.64490977018699747</v>
      </c>
    </row>
    <row r="48" spans="1:11" x14ac:dyDescent="0.3">
      <c r="A48">
        <v>45</v>
      </c>
      <c r="B48" s="2">
        <v>44497</v>
      </c>
      <c r="C48">
        <v>112.58</v>
      </c>
      <c r="D48">
        <v>113.48</v>
      </c>
      <c r="E48">
        <v>110.28</v>
      </c>
      <c r="F48">
        <v>111.96</v>
      </c>
      <c r="G48" s="1">
        <v>270481</v>
      </c>
      <c r="H48" s="1">
        <v>30239900</v>
      </c>
      <c r="J48">
        <f t="shared" si="0"/>
        <v>1.9116903187537053E-2</v>
      </c>
      <c r="K48">
        <f t="shared" si="1"/>
        <v>0.87594263483124091</v>
      </c>
    </row>
    <row r="49" spans="1:11" x14ac:dyDescent="0.3">
      <c r="A49">
        <v>46</v>
      </c>
      <c r="B49" s="2">
        <v>44496</v>
      </c>
      <c r="C49">
        <v>108.98</v>
      </c>
      <c r="D49">
        <v>110.38</v>
      </c>
      <c r="E49">
        <v>108.62</v>
      </c>
      <c r="F49">
        <v>109.84</v>
      </c>
      <c r="G49" s="1">
        <v>178253</v>
      </c>
      <c r="H49" s="1">
        <v>19536222</v>
      </c>
      <c r="J49">
        <f t="shared" si="0"/>
        <v>-9.10000972798588E-4</v>
      </c>
      <c r="K49">
        <f t="shared" si="1"/>
        <v>-8.4870162821490486E-2</v>
      </c>
    </row>
    <row r="50" spans="1:11" x14ac:dyDescent="0.3">
      <c r="A50">
        <v>47</v>
      </c>
      <c r="B50" s="2">
        <v>44495</v>
      </c>
      <c r="C50">
        <v>108.08</v>
      </c>
      <c r="D50">
        <v>110.92</v>
      </c>
      <c r="E50">
        <v>107.18</v>
      </c>
      <c r="F50">
        <v>109.94</v>
      </c>
      <c r="G50" s="1">
        <v>293774</v>
      </c>
      <c r="H50" s="1">
        <v>32171813</v>
      </c>
      <c r="J50">
        <f t="shared" si="0"/>
        <v>1.7618367267769233E-2</v>
      </c>
      <c r="K50">
        <f t="shared" si="1"/>
        <v>0.8040487226255365</v>
      </c>
    </row>
    <row r="51" spans="1:11" x14ac:dyDescent="0.3">
      <c r="A51">
        <v>48</v>
      </c>
      <c r="B51" s="2">
        <v>44494</v>
      </c>
      <c r="C51">
        <v>109.9</v>
      </c>
      <c r="D51">
        <v>109.9</v>
      </c>
      <c r="E51">
        <v>107.26</v>
      </c>
      <c r="F51">
        <v>108.02</v>
      </c>
      <c r="G51" s="1">
        <v>348196</v>
      </c>
      <c r="H51" s="1">
        <v>37620064</v>
      </c>
      <c r="J51">
        <f t="shared" si="0"/>
        <v>-1.5797536466084294E-2</v>
      </c>
      <c r="K51">
        <f t="shared" si="1"/>
        <v>-0.79911608485412722</v>
      </c>
    </row>
    <row r="52" spans="1:11" x14ac:dyDescent="0.3">
      <c r="A52">
        <v>49</v>
      </c>
      <c r="B52" s="2">
        <v>44491</v>
      </c>
      <c r="C52">
        <v>112</v>
      </c>
      <c r="D52">
        <v>112</v>
      </c>
      <c r="E52">
        <v>109.74</v>
      </c>
      <c r="F52">
        <v>109.74</v>
      </c>
      <c r="G52" s="1">
        <v>232297</v>
      </c>
      <c r="H52" s="1">
        <v>25677282</v>
      </c>
      <c r="J52">
        <f t="shared" si="0"/>
        <v>-1.4833846530693169E-2</v>
      </c>
      <c r="K52">
        <f t="shared" si="1"/>
        <v>-0.75288199817353207</v>
      </c>
    </row>
    <row r="53" spans="1:11" x14ac:dyDescent="0.3">
      <c r="A53">
        <v>50</v>
      </c>
      <c r="B53" s="2">
        <v>44490</v>
      </c>
      <c r="C53">
        <v>111</v>
      </c>
      <c r="D53">
        <v>111.96</v>
      </c>
      <c r="E53">
        <v>110.46</v>
      </c>
      <c r="F53">
        <v>111.38</v>
      </c>
      <c r="G53" s="1">
        <v>195183</v>
      </c>
      <c r="H53" s="1">
        <v>21717834</v>
      </c>
      <c r="J53">
        <f t="shared" si="0"/>
        <v>-6.0866639756160315E-3</v>
      </c>
      <c r="K53">
        <f t="shared" si="1"/>
        <v>-0.33322627530008836</v>
      </c>
    </row>
    <row r="54" spans="1:11" x14ac:dyDescent="0.3">
      <c r="A54">
        <v>51</v>
      </c>
      <c r="B54" s="2">
        <v>44489</v>
      </c>
      <c r="C54">
        <v>111.86</v>
      </c>
      <c r="D54">
        <v>112.66</v>
      </c>
      <c r="E54">
        <v>111.08</v>
      </c>
      <c r="F54">
        <v>112.06</v>
      </c>
      <c r="G54" s="1">
        <v>226797</v>
      </c>
      <c r="H54" s="1">
        <v>25386055</v>
      </c>
      <c r="J54">
        <f t="shared" si="0"/>
        <v>-8.9198114914144347E-4</v>
      </c>
      <c r="K54">
        <f t="shared" si="1"/>
        <v>-8.4005641922872493E-2</v>
      </c>
    </row>
    <row r="55" spans="1:11" x14ac:dyDescent="0.3">
      <c r="A55">
        <v>52</v>
      </c>
      <c r="B55" s="2">
        <v>44488</v>
      </c>
      <c r="C55">
        <v>113.28</v>
      </c>
      <c r="D55">
        <v>113.56</v>
      </c>
      <c r="E55">
        <v>112.16</v>
      </c>
      <c r="F55">
        <v>112.16</v>
      </c>
      <c r="G55" s="1">
        <v>282998</v>
      </c>
      <c r="H55" s="1">
        <v>31872924</v>
      </c>
      <c r="J55">
        <f t="shared" si="0"/>
        <v>-1.0642172096145094E-2</v>
      </c>
      <c r="K55">
        <f t="shared" si="1"/>
        <v>-0.55178179775992664</v>
      </c>
    </row>
    <row r="56" spans="1:11" x14ac:dyDescent="0.3">
      <c r="A56">
        <v>53</v>
      </c>
      <c r="B56" s="2">
        <v>44487</v>
      </c>
      <c r="C56">
        <v>114.46</v>
      </c>
      <c r="D56">
        <v>114.5</v>
      </c>
      <c r="E56">
        <v>112.72</v>
      </c>
      <c r="F56">
        <v>113.36</v>
      </c>
      <c r="G56" s="1">
        <v>191000</v>
      </c>
      <c r="H56" s="1">
        <v>21671416</v>
      </c>
      <c r="J56">
        <f t="shared" si="0"/>
        <v>-1.3493589472285008E-2</v>
      </c>
      <c r="K56">
        <f t="shared" si="1"/>
        <v>-0.68858168877207226</v>
      </c>
    </row>
    <row r="57" spans="1:11" x14ac:dyDescent="0.3">
      <c r="A57">
        <v>54</v>
      </c>
      <c r="B57" s="2">
        <v>44484</v>
      </c>
      <c r="C57">
        <v>113.14</v>
      </c>
      <c r="D57">
        <v>115.36</v>
      </c>
      <c r="E57">
        <v>113.14</v>
      </c>
      <c r="F57">
        <v>114.9</v>
      </c>
      <c r="G57" s="1">
        <v>320029</v>
      </c>
      <c r="H57" s="1">
        <v>36575669</v>
      </c>
      <c r="J57">
        <f t="shared" si="0"/>
        <v>1.4376124169050991E-2</v>
      </c>
      <c r="K57">
        <f t="shared" si="1"/>
        <v>0.64849853686494685</v>
      </c>
    </row>
    <row r="58" spans="1:11" x14ac:dyDescent="0.3">
      <c r="A58">
        <v>55</v>
      </c>
      <c r="B58" s="2">
        <v>44483</v>
      </c>
      <c r="C58">
        <v>113.34</v>
      </c>
      <c r="D58">
        <v>114.22</v>
      </c>
      <c r="E58">
        <v>112</v>
      </c>
      <c r="F58">
        <v>113.26</v>
      </c>
      <c r="G58" s="1">
        <v>259683</v>
      </c>
      <c r="H58" s="1">
        <v>29379183</v>
      </c>
      <c r="J58">
        <f t="shared" si="0"/>
        <v>1.1544396038406261E-2</v>
      </c>
      <c r="K58">
        <f t="shared" si="1"/>
        <v>0.51264325910387809</v>
      </c>
    </row>
    <row r="59" spans="1:11" x14ac:dyDescent="0.3">
      <c r="A59">
        <v>56</v>
      </c>
      <c r="B59" s="2">
        <v>44482</v>
      </c>
      <c r="C59">
        <v>112.92</v>
      </c>
      <c r="D59">
        <v>113.12</v>
      </c>
      <c r="E59">
        <v>111.28</v>
      </c>
      <c r="F59">
        <v>111.96</v>
      </c>
      <c r="G59" s="1">
        <v>283395</v>
      </c>
      <c r="H59" s="1">
        <v>31760143</v>
      </c>
      <c r="J59">
        <f t="shared" si="0"/>
        <v>-1.0307537501009963E-2</v>
      </c>
      <c r="K59">
        <f t="shared" si="1"/>
        <v>-0.53572733427575192</v>
      </c>
    </row>
    <row r="60" spans="1:11" x14ac:dyDescent="0.3">
      <c r="A60">
        <v>57</v>
      </c>
      <c r="B60" s="2">
        <v>44481</v>
      </c>
      <c r="C60">
        <v>111.92</v>
      </c>
      <c r="D60">
        <v>113.52</v>
      </c>
      <c r="E60">
        <v>111.48</v>
      </c>
      <c r="F60">
        <v>113.12</v>
      </c>
      <c r="G60" s="1">
        <v>249115</v>
      </c>
      <c r="H60" s="1">
        <v>28067632</v>
      </c>
      <c r="J60">
        <f t="shared" si="0"/>
        <v>-6.8716683048738294E-3</v>
      </c>
      <c r="K60">
        <f t="shared" si="1"/>
        <v>-0.37088772310675971</v>
      </c>
    </row>
    <row r="61" spans="1:11" x14ac:dyDescent="0.3">
      <c r="A61">
        <v>58</v>
      </c>
      <c r="B61" s="2">
        <v>44480</v>
      </c>
      <c r="C61">
        <v>112.78</v>
      </c>
      <c r="D61">
        <v>114.26</v>
      </c>
      <c r="E61">
        <v>112.78</v>
      </c>
      <c r="F61">
        <v>113.9</v>
      </c>
      <c r="G61" s="1">
        <v>208890</v>
      </c>
      <c r="H61" s="1">
        <v>23718038</v>
      </c>
      <c r="J61">
        <f t="shared" si="0"/>
        <v>5.1051954908208083E-3</v>
      </c>
      <c r="K61">
        <f t="shared" si="1"/>
        <v>0.20371551654115086</v>
      </c>
    </row>
    <row r="62" spans="1:11" x14ac:dyDescent="0.3">
      <c r="A62">
        <v>59</v>
      </c>
      <c r="B62" s="2">
        <v>44477</v>
      </c>
      <c r="C62">
        <v>114</v>
      </c>
      <c r="D62">
        <v>114.4</v>
      </c>
      <c r="E62">
        <v>112.68</v>
      </c>
      <c r="F62">
        <v>113.32</v>
      </c>
      <c r="G62" s="1">
        <v>258110</v>
      </c>
      <c r="H62" s="1">
        <v>29272171</v>
      </c>
      <c r="J62">
        <f t="shared" si="0"/>
        <v>-7.735622259594171E-3</v>
      </c>
      <c r="K62">
        <f t="shared" si="1"/>
        <v>-0.41233686620108012</v>
      </c>
    </row>
    <row r="63" spans="1:11" x14ac:dyDescent="0.3">
      <c r="A63">
        <v>60</v>
      </c>
      <c r="B63" s="2">
        <v>44476</v>
      </c>
      <c r="C63">
        <v>115.18</v>
      </c>
      <c r="D63">
        <v>115.3</v>
      </c>
      <c r="E63">
        <v>113.74</v>
      </c>
      <c r="F63">
        <v>114.2</v>
      </c>
      <c r="G63" s="1">
        <v>254254</v>
      </c>
      <c r="H63" s="1">
        <v>29081500</v>
      </c>
      <c r="J63">
        <f t="shared" si="0"/>
        <v>6.1484603004524803E-3</v>
      </c>
      <c r="K63">
        <f t="shared" si="1"/>
        <v>0.25376729550857224</v>
      </c>
    </row>
    <row r="64" spans="1:11" x14ac:dyDescent="0.3">
      <c r="A64">
        <v>61</v>
      </c>
      <c r="B64" s="2">
        <v>44475</v>
      </c>
      <c r="C64">
        <v>113.82</v>
      </c>
      <c r="D64">
        <v>114.04</v>
      </c>
      <c r="E64">
        <v>111.1</v>
      </c>
      <c r="F64">
        <v>113.5</v>
      </c>
      <c r="G64" s="1">
        <v>456685</v>
      </c>
      <c r="H64" s="1">
        <v>51278102</v>
      </c>
      <c r="J64">
        <f t="shared" si="0"/>
        <v>-1.2781404849312093E-2</v>
      </c>
      <c r="K64">
        <f t="shared" si="1"/>
        <v>-0.65441384662505153</v>
      </c>
    </row>
    <row r="65" spans="1:11" x14ac:dyDescent="0.3">
      <c r="A65">
        <v>62</v>
      </c>
      <c r="B65" s="2">
        <v>44474</v>
      </c>
      <c r="C65">
        <v>114.3</v>
      </c>
      <c r="D65">
        <v>115.5</v>
      </c>
      <c r="E65">
        <v>113.64</v>
      </c>
      <c r="F65">
        <v>114.96</v>
      </c>
      <c r="G65" s="1">
        <v>335029</v>
      </c>
      <c r="H65" s="1">
        <v>38331225</v>
      </c>
      <c r="J65">
        <f t="shared" si="0"/>
        <v>1.1020841014279045E-2</v>
      </c>
      <c r="K65">
        <f t="shared" si="1"/>
        <v>0.48752512983988988</v>
      </c>
    </row>
    <row r="66" spans="1:11" x14ac:dyDescent="0.3">
      <c r="A66">
        <v>63</v>
      </c>
      <c r="B66" s="2">
        <v>44473</v>
      </c>
      <c r="C66">
        <v>115.92</v>
      </c>
      <c r="D66">
        <v>116.94</v>
      </c>
      <c r="E66">
        <v>113.1</v>
      </c>
      <c r="F66">
        <v>113.7</v>
      </c>
      <c r="G66" s="1">
        <v>366948</v>
      </c>
      <c r="H66" s="1">
        <v>42336166</v>
      </c>
      <c r="J66">
        <f t="shared" si="0"/>
        <v>-2.5528867503857588E-2</v>
      </c>
      <c r="K66">
        <f t="shared" si="1"/>
        <v>-1.265987415761376</v>
      </c>
    </row>
    <row r="67" spans="1:11" x14ac:dyDescent="0.3">
      <c r="A67">
        <v>64</v>
      </c>
      <c r="B67" s="2">
        <v>44470</v>
      </c>
      <c r="C67">
        <v>113.4</v>
      </c>
      <c r="D67">
        <v>116.7</v>
      </c>
      <c r="E67">
        <v>111.94</v>
      </c>
      <c r="F67">
        <v>116.64</v>
      </c>
      <c r="G67" s="1">
        <v>446478</v>
      </c>
      <c r="H67" s="1">
        <v>51202437</v>
      </c>
      <c r="J67">
        <f t="shared" si="0"/>
        <v>1.4856034149259213E-2</v>
      </c>
      <c r="K67">
        <f t="shared" si="1"/>
        <v>0.67152274704809478</v>
      </c>
    </row>
    <row r="68" spans="1:11" x14ac:dyDescent="0.3">
      <c r="A68">
        <v>65</v>
      </c>
      <c r="B68" s="2">
        <v>44469</v>
      </c>
      <c r="C68">
        <v>118.18</v>
      </c>
      <c r="D68">
        <v>118.32</v>
      </c>
      <c r="E68">
        <v>114.84</v>
      </c>
      <c r="F68">
        <v>114.92</v>
      </c>
      <c r="G68" s="1">
        <v>329758</v>
      </c>
      <c r="H68" s="1">
        <v>38229951</v>
      </c>
      <c r="J68">
        <f t="shared" si="0"/>
        <v>-1.9304287848443874E-2</v>
      </c>
      <c r="K68">
        <f t="shared" si="1"/>
        <v>-0.96735634702258722</v>
      </c>
    </row>
    <row r="69" spans="1:11" x14ac:dyDescent="0.3">
      <c r="A69">
        <v>66</v>
      </c>
      <c r="B69" s="2">
        <v>44468</v>
      </c>
      <c r="C69">
        <v>115.22</v>
      </c>
      <c r="D69">
        <v>117.24</v>
      </c>
      <c r="E69">
        <v>114.52</v>
      </c>
      <c r="F69">
        <v>117.16</v>
      </c>
      <c r="G69" s="1">
        <v>294475</v>
      </c>
      <c r="H69" s="1">
        <v>34302898</v>
      </c>
      <c r="J69">
        <f t="shared" ref="J69:J132" si="2">LN(F69/F70)</f>
        <v>3.2795513063375199E-2</v>
      </c>
      <c r="K69">
        <f t="shared" ref="K69:K132" si="3">(J69-$M$6)/$M$7</f>
        <v>1.5321890180757329</v>
      </c>
    </row>
    <row r="70" spans="1:11" x14ac:dyDescent="0.3">
      <c r="A70">
        <v>67</v>
      </c>
      <c r="B70" s="2">
        <v>44467</v>
      </c>
      <c r="C70">
        <v>116.94</v>
      </c>
      <c r="D70">
        <v>117.32</v>
      </c>
      <c r="E70">
        <v>113.14</v>
      </c>
      <c r="F70">
        <v>113.38</v>
      </c>
      <c r="G70" s="1">
        <v>328276</v>
      </c>
      <c r="H70" s="1">
        <v>37664757</v>
      </c>
      <c r="J70">
        <f t="shared" si="2"/>
        <v>-3.620383265455903E-2</v>
      </c>
      <c r="K70">
        <f t="shared" si="3"/>
        <v>-1.7781306331641282</v>
      </c>
    </row>
    <row r="71" spans="1:11" x14ac:dyDescent="0.3">
      <c r="A71">
        <v>68</v>
      </c>
      <c r="B71" s="2">
        <v>44466</v>
      </c>
      <c r="C71">
        <v>116.76</v>
      </c>
      <c r="D71">
        <v>118.86</v>
      </c>
      <c r="E71">
        <v>116.4</v>
      </c>
      <c r="F71">
        <v>117.56</v>
      </c>
      <c r="G71" s="1">
        <v>236038</v>
      </c>
      <c r="H71" s="1">
        <v>27796479</v>
      </c>
      <c r="J71">
        <f t="shared" si="2"/>
        <v>1.8544487476717435E-2</v>
      </c>
      <c r="K71">
        <f t="shared" si="3"/>
        <v>0.84848036027648233</v>
      </c>
    </row>
    <row r="72" spans="1:11" x14ac:dyDescent="0.3">
      <c r="A72">
        <v>69</v>
      </c>
      <c r="B72" s="2">
        <v>44463</v>
      </c>
      <c r="C72">
        <v>115.86</v>
      </c>
      <c r="D72">
        <v>117</v>
      </c>
      <c r="E72">
        <v>115.1</v>
      </c>
      <c r="F72">
        <v>115.4</v>
      </c>
      <c r="G72" s="1">
        <v>241055</v>
      </c>
      <c r="H72" s="1">
        <v>27957299</v>
      </c>
      <c r="J72">
        <f t="shared" si="2"/>
        <v>-1.1373550140530915E-2</v>
      </c>
      <c r="K72">
        <f t="shared" si="3"/>
        <v>-0.58687046545125621</v>
      </c>
    </row>
    <row r="73" spans="1:11" x14ac:dyDescent="0.3">
      <c r="A73">
        <v>70</v>
      </c>
      <c r="B73" s="2">
        <v>44462</v>
      </c>
      <c r="C73">
        <v>117</v>
      </c>
      <c r="D73">
        <v>118.04</v>
      </c>
      <c r="E73">
        <v>116.16</v>
      </c>
      <c r="F73">
        <v>116.72</v>
      </c>
      <c r="G73" s="1">
        <v>286682</v>
      </c>
      <c r="H73" s="1">
        <v>33507620</v>
      </c>
      <c r="J73">
        <f t="shared" si="2"/>
        <v>6.5326001610755474E-3</v>
      </c>
      <c r="K73">
        <f t="shared" si="3"/>
        <v>0.27219682866158823</v>
      </c>
    </row>
    <row r="74" spans="1:11" x14ac:dyDescent="0.3">
      <c r="A74">
        <v>71</v>
      </c>
      <c r="B74" s="2">
        <v>44461</v>
      </c>
      <c r="C74">
        <v>114.48</v>
      </c>
      <c r="D74">
        <v>115.96</v>
      </c>
      <c r="E74">
        <v>113.94</v>
      </c>
      <c r="F74">
        <v>115.96</v>
      </c>
      <c r="G74" s="1">
        <v>185448</v>
      </c>
      <c r="H74" s="1">
        <v>21347573</v>
      </c>
      <c r="J74">
        <f t="shared" si="2"/>
        <v>2.2853153311981393E-2</v>
      </c>
      <c r="K74">
        <f t="shared" si="3"/>
        <v>1.0551933520692851</v>
      </c>
    </row>
    <row r="75" spans="1:11" x14ac:dyDescent="0.3">
      <c r="A75">
        <v>72</v>
      </c>
      <c r="B75" s="2">
        <v>44460</v>
      </c>
      <c r="C75">
        <v>112.16</v>
      </c>
      <c r="D75">
        <v>113.5</v>
      </c>
      <c r="E75">
        <v>111.76</v>
      </c>
      <c r="F75">
        <v>113.34</v>
      </c>
      <c r="G75" s="1">
        <v>310806</v>
      </c>
      <c r="H75" s="1">
        <v>35062719</v>
      </c>
      <c r="J75">
        <f t="shared" si="2"/>
        <v>1.207186682072605E-2</v>
      </c>
      <c r="K75">
        <f t="shared" si="3"/>
        <v>0.53794925118249881</v>
      </c>
    </row>
    <row r="76" spans="1:11" x14ac:dyDescent="0.3">
      <c r="A76">
        <v>73</v>
      </c>
      <c r="B76" s="2">
        <v>44459</v>
      </c>
      <c r="C76">
        <v>110.92</v>
      </c>
      <c r="D76">
        <v>113.88</v>
      </c>
      <c r="E76">
        <v>108.74</v>
      </c>
      <c r="F76">
        <v>111.98</v>
      </c>
      <c r="G76" s="1">
        <v>739418</v>
      </c>
      <c r="H76" s="1">
        <v>82120611</v>
      </c>
      <c r="J76">
        <f t="shared" si="2"/>
        <v>-1.2953778863070092E-2</v>
      </c>
      <c r="K76">
        <f t="shared" si="3"/>
        <v>-0.66268367989910637</v>
      </c>
    </row>
    <row r="77" spans="1:11" x14ac:dyDescent="0.3">
      <c r="A77">
        <v>74</v>
      </c>
      <c r="B77" s="2">
        <v>44456</v>
      </c>
      <c r="C77">
        <v>115.16</v>
      </c>
      <c r="D77">
        <v>116.12</v>
      </c>
      <c r="E77">
        <v>111.9</v>
      </c>
      <c r="F77">
        <v>113.44</v>
      </c>
      <c r="G77" s="1">
        <v>6012371</v>
      </c>
      <c r="H77" s="1">
        <v>682174506</v>
      </c>
      <c r="J77">
        <f t="shared" si="2"/>
        <v>-1.365806557943269E-2</v>
      </c>
      <c r="K77">
        <f t="shared" si="3"/>
        <v>-0.69647261127264448</v>
      </c>
    </row>
    <row r="78" spans="1:11" x14ac:dyDescent="0.3">
      <c r="A78">
        <v>75</v>
      </c>
      <c r="B78" s="2">
        <v>44455</v>
      </c>
      <c r="C78">
        <v>113.1</v>
      </c>
      <c r="D78">
        <v>115.76</v>
      </c>
      <c r="E78">
        <v>113.1</v>
      </c>
      <c r="F78">
        <v>115</v>
      </c>
      <c r="G78" s="1">
        <v>289067</v>
      </c>
      <c r="H78" s="1">
        <v>33234751</v>
      </c>
      <c r="J78">
        <f t="shared" si="2"/>
        <v>2.4114518849196714E-2</v>
      </c>
      <c r="K78">
        <f t="shared" si="3"/>
        <v>1.1157087537994685</v>
      </c>
    </row>
    <row r="79" spans="1:11" x14ac:dyDescent="0.3">
      <c r="A79">
        <v>76</v>
      </c>
      <c r="B79" s="2">
        <v>44454</v>
      </c>
      <c r="C79">
        <v>113</v>
      </c>
      <c r="D79">
        <v>114</v>
      </c>
      <c r="E79">
        <v>112.18</v>
      </c>
      <c r="F79">
        <v>112.26</v>
      </c>
      <c r="G79" s="1">
        <v>109433</v>
      </c>
      <c r="H79" s="1">
        <v>12340846</v>
      </c>
      <c r="J79">
        <f t="shared" si="2"/>
        <v>-5.1532766197423139E-3</v>
      </c>
      <c r="K79">
        <f t="shared" si="3"/>
        <v>-0.2884459882666639</v>
      </c>
    </row>
    <row r="80" spans="1:11" x14ac:dyDescent="0.3">
      <c r="A80">
        <v>77</v>
      </c>
      <c r="B80" s="2">
        <v>44453</v>
      </c>
      <c r="C80">
        <v>114.62</v>
      </c>
      <c r="D80">
        <v>114.84</v>
      </c>
      <c r="E80">
        <v>112.16</v>
      </c>
      <c r="F80">
        <v>112.84</v>
      </c>
      <c r="G80" s="1">
        <v>121302</v>
      </c>
      <c r="H80" s="1">
        <v>13734962</v>
      </c>
      <c r="J80">
        <f t="shared" si="2"/>
        <v>-1.8961242229454535E-2</v>
      </c>
      <c r="K80">
        <f t="shared" si="3"/>
        <v>-0.95089835539967549</v>
      </c>
    </row>
    <row r="81" spans="1:11" x14ac:dyDescent="0.3">
      <c r="A81">
        <v>78</v>
      </c>
      <c r="B81" s="2">
        <v>44452</v>
      </c>
      <c r="C81">
        <v>114.92</v>
      </c>
      <c r="D81">
        <v>115.42</v>
      </c>
      <c r="E81">
        <v>113.7</v>
      </c>
      <c r="F81">
        <v>115</v>
      </c>
      <c r="G81" s="1">
        <v>119378</v>
      </c>
      <c r="H81" s="1">
        <v>13675589</v>
      </c>
      <c r="J81">
        <f t="shared" si="2"/>
        <v>5.7556625274249049E-3</v>
      </c>
      <c r="K81">
        <f t="shared" si="3"/>
        <v>0.23492238946653612</v>
      </c>
    </row>
    <row r="82" spans="1:11" x14ac:dyDescent="0.3">
      <c r="A82">
        <v>79</v>
      </c>
      <c r="B82" s="2">
        <v>44449</v>
      </c>
      <c r="C82">
        <v>115.72</v>
      </c>
      <c r="D82">
        <v>116.66</v>
      </c>
      <c r="E82">
        <v>114.22</v>
      </c>
      <c r="F82">
        <v>114.34</v>
      </c>
      <c r="G82" s="1">
        <v>155004</v>
      </c>
      <c r="H82" s="1">
        <v>17846434</v>
      </c>
      <c r="J82">
        <f t="shared" si="2"/>
        <v>-8.0139801726950826E-3</v>
      </c>
      <c r="K82">
        <f t="shared" si="3"/>
        <v>-0.425691393845196</v>
      </c>
    </row>
    <row r="83" spans="1:11" x14ac:dyDescent="0.3">
      <c r="A83">
        <v>80</v>
      </c>
      <c r="B83" s="2">
        <v>44448</v>
      </c>
      <c r="C83">
        <v>113.32</v>
      </c>
      <c r="D83">
        <v>115.76</v>
      </c>
      <c r="E83">
        <v>112.44</v>
      </c>
      <c r="F83">
        <v>115.26</v>
      </c>
      <c r="G83" s="1">
        <v>107624</v>
      </c>
      <c r="H83" s="1">
        <v>12325136</v>
      </c>
      <c r="J83">
        <f t="shared" si="2"/>
        <v>1.3451159225721408E-2</v>
      </c>
      <c r="K83">
        <f t="shared" si="3"/>
        <v>0.60412232435520941</v>
      </c>
    </row>
    <row r="84" spans="1:11" x14ac:dyDescent="0.3">
      <c r="A84">
        <v>81</v>
      </c>
      <c r="B84" s="2">
        <v>44447</v>
      </c>
      <c r="C84">
        <v>114.2</v>
      </c>
      <c r="D84">
        <v>115.3</v>
      </c>
      <c r="E84">
        <v>112.52</v>
      </c>
      <c r="F84">
        <v>113.72</v>
      </c>
      <c r="G84" s="1">
        <v>112014</v>
      </c>
      <c r="H84" s="1">
        <v>12747965</v>
      </c>
      <c r="J84">
        <f t="shared" si="2"/>
        <v>-3.1606698831867794E-3</v>
      </c>
      <c r="K84">
        <f t="shared" si="3"/>
        <v>-0.1928484841370233</v>
      </c>
    </row>
    <row r="85" spans="1:11" x14ac:dyDescent="0.3">
      <c r="A85">
        <v>82</v>
      </c>
      <c r="B85" s="2">
        <v>44446</v>
      </c>
      <c r="C85">
        <v>115.54</v>
      </c>
      <c r="D85">
        <v>115.66</v>
      </c>
      <c r="E85">
        <v>113.88</v>
      </c>
      <c r="F85">
        <v>114.08</v>
      </c>
      <c r="G85" s="1">
        <v>142119</v>
      </c>
      <c r="H85" s="1">
        <v>16296026</v>
      </c>
      <c r="J85">
        <f t="shared" si="2"/>
        <v>-1.4964608472909086E-2</v>
      </c>
      <c r="K85">
        <f t="shared" si="3"/>
        <v>-0.75915544645695732</v>
      </c>
    </row>
    <row r="86" spans="1:11" x14ac:dyDescent="0.3">
      <c r="A86">
        <v>83</v>
      </c>
      <c r="B86" s="2">
        <v>44445</v>
      </c>
      <c r="C86">
        <v>114.6</v>
      </c>
      <c r="D86">
        <v>116.56</v>
      </c>
      <c r="E86">
        <v>114.6</v>
      </c>
      <c r="F86">
        <v>115.8</v>
      </c>
      <c r="G86" s="1">
        <v>137828</v>
      </c>
      <c r="H86" s="1">
        <v>15985042</v>
      </c>
      <c r="J86">
        <f t="shared" si="2"/>
        <v>1.1639148157938744E-2</v>
      </c>
      <c r="K86">
        <f t="shared" si="3"/>
        <v>0.51718909645960065</v>
      </c>
    </row>
    <row r="87" spans="1:11" x14ac:dyDescent="0.3">
      <c r="A87">
        <v>84</v>
      </c>
      <c r="B87" s="2">
        <v>44442</v>
      </c>
      <c r="C87">
        <v>117</v>
      </c>
      <c r="D87">
        <v>117</v>
      </c>
      <c r="E87">
        <v>114.46</v>
      </c>
      <c r="F87">
        <v>114.46</v>
      </c>
      <c r="G87" s="1">
        <v>117054</v>
      </c>
      <c r="H87" s="1">
        <v>13478930</v>
      </c>
      <c r="J87">
        <f t="shared" si="2"/>
        <v>-1.9381122311554221E-2</v>
      </c>
      <c r="K87">
        <f t="shared" si="3"/>
        <v>-0.97104256506538433</v>
      </c>
    </row>
    <row r="88" spans="1:11" x14ac:dyDescent="0.3">
      <c r="A88">
        <v>85</v>
      </c>
      <c r="B88" s="2">
        <v>44441</v>
      </c>
      <c r="C88">
        <v>117.92</v>
      </c>
      <c r="D88">
        <v>117.92</v>
      </c>
      <c r="E88">
        <v>116.42</v>
      </c>
      <c r="F88">
        <v>116.7</v>
      </c>
      <c r="G88" s="1">
        <v>63571</v>
      </c>
      <c r="H88" s="1">
        <v>7437822</v>
      </c>
      <c r="J88">
        <f t="shared" si="2"/>
        <v>-1.0399889148516195E-2</v>
      </c>
      <c r="K88">
        <f t="shared" si="3"/>
        <v>-0.54015800634058575</v>
      </c>
    </row>
    <row r="89" spans="1:11" x14ac:dyDescent="0.3">
      <c r="A89">
        <v>86</v>
      </c>
      <c r="B89" s="2">
        <v>44440</v>
      </c>
      <c r="C89">
        <v>116.38</v>
      </c>
      <c r="D89">
        <v>118.04</v>
      </c>
      <c r="E89">
        <v>116</v>
      </c>
      <c r="F89">
        <v>117.92</v>
      </c>
      <c r="G89" s="1">
        <v>152295</v>
      </c>
      <c r="H89" s="1">
        <v>17895155</v>
      </c>
      <c r="J89">
        <f t="shared" si="2"/>
        <v>2.021655284299206E-2</v>
      </c>
      <c r="K89">
        <f t="shared" si="3"/>
        <v>0.92869953891570534</v>
      </c>
    </row>
    <row r="90" spans="1:11" x14ac:dyDescent="0.3">
      <c r="A90">
        <v>87</v>
      </c>
      <c r="B90" s="2">
        <v>44439</v>
      </c>
      <c r="C90">
        <v>115.06</v>
      </c>
      <c r="D90">
        <v>115.68</v>
      </c>
      <c r="E90">
        <v>113.72</v>
      </c>
      <c r="F90">
        <v>115.56</v>
      </c>
      <c r="G90" s="1">
        <v>96389</v>
      </c>
      <c r="H90" s="1">
        <v>11071708</v>
      </c>
      <c r="J90">
        <f t="shared" si="2"/>
        <v>7.6442345828654154E-3</v>
      </c>
      <c r="K90">
        <f t="shared" si="3"/>
        <v>0.32552871511872594</v>
      </c>
    </row>
    <row r="91" spans="1:11" x14ac:dyDescent="0.3">
      <c r="A91">
        <v>88</v>
      </c>
      <c r="B91" s="2">
        <v>44438</v>
      </c>
      <c r="C91">
        <v>115.3</v>
      </c>
      <c r="D91">
        <v>115.62</v>
      </c>
      <c r="E91">
        <v>114.56</v>
      </c>
      <c r="F91">
        <v>114.68</v>
      </c>
      <c r="G91" s="1">
        <v>57100</v>
      </c>
      <c r="H91" s="1">
        <v>6572560</v>
      </c>
      <c r="J91">
        <f t="shared" si="2"/>
        <v>-2.960385270438961E-3</v>
      </c>
      <c r="K91">
        <f t="shared" si="3"/>
        <v>-0.18323960911768031</v>
      </c>
    </row>
    <row r="92" spans="1:11" x14ac:dyDescent="0.3">
      <c r="A92">
        <v>89</v>
      </c>
      <c r="B92" s="2">
        <v>44435</v>
      </c>
      <c r="C92">
        <v>115.64</v>
      </c>
      <c r="D92">
        <v>115.64</v>
      </c>
      <c r="E92">
        <v>113.48</v>
      </c>
      <c r="F92">
        <v>115.02</v>
      </c>
      <c r="G92" s="1">
        <v>52987</v>
      </c>
      <c r="H92" s="1">
        <v>6062410</v>
      </c>
      <c r="J92">
        <f t="shared" si="2"/>
        <v>1.2179209856941133E-3</v>
      </c>
      <c r="K92">
        <f t="shared" si="3"/>
        <v>1.7219238204123979E-2</v>
      </c>
    </row>
    <row r="93" spans="1:11" x14ac:dyDescent="0.3">
      <c r="A93">
        <v>90</v>
      </c>
      <c r="B93" s="2">
        <v>44434</v>
      </c>
      <c r="C93">
        <v>115</v>
      </c>
      <c r="D93">
        <v>115.6</v>
      </c>
      <c r="E93">
        <v>113.6</v>
      </c>
      <c r="F93">
        <v>114.88</v>
      </c>
      <c r="G93" s="1">
        <v>48905</v>
      </c>
      <c r="H93" s="1">
        <v>5612126</v>
      </c>
      <c r="J93">
        <f t="shared" si="2"/>
        <v>-7.4581908457786355E-3</v>
      </c>
      <c r="K93">
        <f t="shared" si="3"/>
        <v>-0.39902678838122452</v>
      </c>
    </row>
    <row r="94" spans="1:11" x14ac:dyDescent="0.3">
      <c r="A94">
        <v>91</v>
      </c>
      <c r="B94" s="2">
        <v>44433</v>
      </c>
      <c r="C94">
        <v>113.6</v>
      </c>
      <c r="D94">
        <v>116.66</v>
      </c>
      <c r="E94">
        <v>113.58</v>
      </c>
      <c r="F94">
        <v>115.74</v>
      </c>
      <c r="G94" s="1">
        <v>203536</v>
      </c>
      <c r="H94" s="1">
        <v>23473144</v>
      </c>
      <c r="J94">
        <f t="shared" si="2"/>
        <v>2.1483666200283053E-2</v>
      </c>
      <c r="K94">
        <f t="shared" si="3"/>
        <v>0.98949069864837869</v>
      </c>
    </row>
    <row r="95" spans="1:11" x14ac:dyDescent="0.3">
      <c r="A95">
        <v>92</v>
      </c>
      <c r="B95" s="2">
        <v>44432</v>
      </c>
      <c r="C95">
        <v>112.12</v>
      </c>
      <c r="D95">
        <v>113.42</v>
      </c>
      <c r="E95">
        <v>111.66</v>
      </c>
      <c r="F95">
        <v>113.28</v>
      </c>
      <c r="G95" s="1">
        <v>65917</v>
      </c>
      <c r="H95" s="1">
        <v>7413814</v>
      </c>
      <c r="J95">
        <f t="shared" si="2"/>
        <v>1.4045923870254627E-2</v>
      </c>
      <c r="K95">
        <f t="shared" si="3"/>
        <v>0.63265681363442106</v>
      </c>
    </row>
    <row r="96" spans="1:11" x14ac:dyDescent="0.3">
      <c r="A96">
        <v>93</v>
      </c>
      <c r="B96" s="2">
        <v>44431</v>
      </c>
      <c r="C96">
        <v>111.8</v>
      </c>
      <c r="D96">
        <v>112.56</v>
      </c>
      <c r="E96">
        <v>111.2</v>
      </c>
      <c r="F96">
        <v>111.7</v>
      </c>
      <c r="G96" s="1">
        <v>74044</v>
      </c>
      <c r="H96" s="1">
        <v>8285745</v>
      </c>
      <c r="J96">
        <f t="shared" si="2"/>
        <v>1.1163241602113672E-2</v>
      </c>
      <c r="K96">
        <f t="shared" si="3"/>
        <v>0.49435695497319032</v>
      </c>
    </row>
    <row r="97" spans="1:11" x14ac:dyDescent="0.3">
      <c r="A97">
        <v>94</v>
      </c>
      <c r="B97" s="2">
        <v>44428</v>
      </c>
      <c r="C97">
        <v>109.36</v>
      </c>
      <c r="D97">
        <v>110.5</v>
      </c>
      <c r="E97">
        <v>108.26</v>
      </c>
      <c r="F97">
        <v>110.46</v>
      </c>
      <c r="G97" s="1">
        <v>65367</v>
      </c>
      <c r="H97" s="1">
        <v>7161488</v>
      </c>
      <c r="J97">
        <f t="shared" si="2"/>
        <v>2.9011806387059104E-3</v>
      </c>
      <c r="K97">
        <f t="shared" si="3"/>
        <v>9.7975475086176628E-2</v>
      </c>
    </row>
    <row r="98" spans="1:11" x14ac:dyDescent="0.3">
      <c r="A98">
        <v>95</v>
      </c>
      <c r="B98" s="2">
        <v>44427</v>
      </c>
      <c r="C98">
        <v>111.5</v>
      </c>
      <c r="D98">
        <v>111.6</v>
      </c>
      <c r="E98">
        <v>109.86</v>
      </c>
      <c r="F98">
        <v>110.14</v>
      </c>
      <c r="G98" s="1">
        <v>178511</v>
      </c>
      <c r="H98" s="1">
        <v>19735504</v>
      </c>
      <c r="J98">
        <f t="shared" si="2"/>
        <v>-3.0931222452715526E-2</v>
      </c>
      <c r="K98">
        <f t="shared" si="3"/>
        <v>-1.5251713480740714</v>
      </c>
    </row>
    <row r="99" spans="1:11" x14ac:dyDescent="0.3">
      <c r="A99">
        <v>96</v>
      </c>
      <c r="B99" s="2">
        <v>44426</v>
      </c>
      <c r="C99">
        <v>114.06</v>
      </c>
      <c r="D99">
        <v>114.06</v>
      </c>
      <c r="E99">
        <v>112.2</v>
      </c>
      <c r="F99">
        <v>113.6</v>
      </c>
      <c r="G99" s="1">
        <v>70452</v>
      </c>
      <c r="H99" s="1">
        <v>7955091</v>
      </c>
      <c r="J99">
        <f t="shared" si="2"/>
        <v>1.5857637011689699E-3</v>
      </c>
      <c r="K99">
        <f t="shared" si="3"/>
        <v>3.4866897858458264E-2</v>
      </c>
    </row>
    <row r="100" spans="1:11" x14ac:dyDescent="0.3">
      <c r="A100">
        <v>97</v>
      </c>
      <c r="B100" s="2">
        <v>44425</v>
      </c>
      <c r="C100">
        <v>113.9</v>
      </c>
      <c r="D100">
        <v>113.9</v>
      </c>
      <c r="E100">
        <v>112.66</v>
      </c>
      <c r="F100">
        <v>113.42</v>
      </c>
      <c r="G100" s="1">
        <v>124040</v>
      </c>
      <c r="H100" s="1">
        <v>14042849</v>
      </c>
      <c r="J100">
        <f t="shared" si="2"/>
        <v>-1.0524566537709432E-2</v>
      </c>
      <c r="K100">
        <f t="shared" si="3"/>
        <v>-0.54613954148729338</v>
      </c>
    </row>
    <row r="101" spans="1:11" x14ac:dyDescent="0.3">
      <c r="A101">
        <v>98</v>
      </c>
      <c r="B101" s="2">
        <v>44424</v>
      </c>
      <c r="C101">
        <v>114.38</v>
      </c>
      <c r="D101">
        <v>114.82</v>
      </c>
      <c r="E101">
        <v>113.66</v>
      </c>
      <c r="F101">
        <v>114.62</v>
      </c>
      <c r="G101" s="1">
        <v>50092</v>
      </c>
      <c r="H101" s="1">
        <v>5724253</v>
      </c>
      <c r="J101">
        <f t="shared" si="2"/>
        <v>-7.648220838256733E-3</v>
      </c>
      <c r="K101">
        <f t="shared" si="3"/>
        <v>-0.40814368669206902</v>
      </c>
    </row>
    <row r="102" spans="1:11" x14ac:dyDescent="0.3">
      <c r="A102">
        <v>99</v>
      </c>
      <c r="B102" s="2">
        <v>44421</v>
      </c>
      <c r="C102">
        <v>114.92</v>
      </c>
      <c r="D102">
        <v>116.28</v>
      </c>
      <c r="E102">
        <v>114.9</v>
      </c>
      <c r="F102">
        <v>115.5</v>
      </c>
      <c r="G102" s="1">
        <v>44776</v>
      </c>
      <c r="H102" s="1">
        <v>5172808</v>
      </c>
      <c r="J102">
        <f t="shared" si="2"/>
        <v>2.2536197455205473E-3</v>
      </c>
      <c r="K102">
        <f t="shared" si="3"/>
        <v>6.6908027594007533E-2</v>
      </c>
    </row>
    <row r="103" spans="1:11" x14ac:dyDescent="0.3">
      <c r="A103">
        <v>100</v>
      </c>
      <c r="B103" s="2">
        <v>44420</v>
      </c>
      <c r="C103">
        <v>115.26</v>
      </c>
      <c r="D103">
        <v>116.06</v>
      </c>
      <c r="E103">
        <v>114.76</v>
      </c>
      <c r="F103">
        <v>115.24</v>
      </c>
      <c r="G103" s="1">
        <v>46458</v>
      </c>
      <c r="H103" s="1">
        <v>5363388</v>
      </c>
      <c r="J103">
        <f t="shared" si="2"/>
        <v>-3.1190460219494092E-3</v>
      </c>
      <c r="K103">
        <f t="shared" si="3"/>
        <v>-0.19085153352276937</v>
      </c>
    </row>
    <row r="104" spans="1:11" x14ac:dyDescent="0.3">
      <c r="A104">
        <v>101</v>
      </c>
      <c r="B104" s="2">
        <v>44419</v>
      </c>
      <c r="C104">
        <v>115.66</v>
      </c>
      <c r="D104">
        <v>116.64</v>
      </c>
      <c r="E104">
        <v>115.1</v>
      </c>
      <c r="F104">
        <v>115.6</v>
      </c>
      <c r="G104" s="1">
        <v>60419</v>
      </c>
      <c r="H104" s="1">
        <v>6987210</v>
      </c>
      <c r="J104">
        <f t="shared" si="2"/>
        <v>4.3346405104400304E-3</v>
      </c>
      <c r="K104">
        <f t="shared" si="3"/>
        <v>0.16674729217069514</v>
      </c>
    </row>
    <row r="105" spans="1:11" x14ac:dyDescent="0.3">
      <c r="A105">
        <v>102</v>
      </c>
      <c r="B105" s="2">
        <v>44418</v>
      </c>
      <c r="C105">
        <v>114.82</v>
      </c>
      <c r="D105">
        <v>115.36</v>
      </c>
      <c r="E105">
        <v>113.74</v>
      </c>
      <c r="F105">
        <v>115.1</v>
      </c>
      <c r="G105" s="1">
        <v>102278</v>
      </c>
      <c r="H105" s="1">
        <v>11727566</v>
      </c>
      <c r="J105">
        <f t="shared" si="2"/>
        <v>3.1326165541119026E-3</v>
      </c>
      <c r="K105">
        <f t="shared" si="3"/>
        <v>0.10907886818070001</v>
      </c>
    </row>
    <row r="106" spans="1:11" x14ac:dyDescent="0.3">
      <c r="A106">
        <v>103</v>
      </c>
      <c r="B106" s="2">
        <v>44417</v>
      </c>
      <c r="C106">
        <v>117.02</v>
      </c>
      <c r="D106">
        <v>117.02</v>
      </c>
      <c r="E106">
        <v>114.72</v>
      </c>
      <c r="F106">
        <v>114.74</v>
      </c>
      <c r="G106" s="1">
        <v>74720</v>
      </c>
      <c r="H106" s="1">
        <v>8613911</v>
      </c>
      <c r="J106">
        <f t="shared" si="2"/>
        <v>-1.8650169304297786E-2</v>
      </c>
      <c r="K106">
        <f t="shared" si="3"/>
        <v>-0.93597428899874735</v>
      </c>
    </row>
    <row r="107" spans="1:11" x14ac:dyDescent="0.3">
      <c r="A107">
        <v>104</v>
      </c>
      <c r="B107" s="2">
        <v>44414</v>
      </c>
      <c r="C107">
        <v>116.54</v>
      </c>
      <c r="D107">
        <v>117.24</v>
      </c>
      <c r="E107">
        <v>115.64</v>
      </c>
      <c r="F107">
        <v>116.9</v>
      </c>
      <c r="G107" s="1">
        <v>73236</v>
      </c>
      <c r="H107" s="1">
        <v>8536869</v>
      </c>
      <c r="J107">
        <f t="shared" si="2"/>
        <v>2.9127065910733939E-3</v>
      </c>
      <c r="K107">
        <f t="shared" si="3"/>
        <v>9.8528445353131183E-2</v>
      </c>
    </row>
    <row r="108" spans="1:11" x14ac:dyDescent="0.3">
      <c r="A108">
        <v>105</v>
      </c>
      <c r="B108" s="2">
        <v>44413</v>
      </c>
      <c r="C108">
        <v>114.12</v>
      </c>
      <c r="D108">
        <v>117.3</v>
      </c>
      <c r="E108">
        <v>114.12</v>
      </c>
      <c r="F108">
        <v>116.56</v>
      </c>
      <c r="G108" s="1">
        <v>85791</v>
      </c>
      <c r="H108" s="1">
        <v>9970902</v>
      </c>
      <c r="J108">
        <f t="shared" si="2"/>
        <v>1.7482054921238038E-2</v>
      </c>
      <c r="K108">
        <f t="shared" si="3"/>
        <v>0.79750898757828736</v>
      </c>
    </row>
    <row r="109" spans="1:11" x14ac:dyDescent="0.3">
      <c r="A109">
        <v>106</v>
      </c>
      <c r="B109" s="2">
        <v>44412</v>
      </c>
      <c r="C109">
        <v>116.16</v>
      </c>
      <c r="D109">
        <v>116.32</v>
      </c>
      <c r="E109">
        <v>113.42</v>
      </c>
      <c r="F109">
        <v>114.54</v>
      </c>
      <c r="G109" s="1">
        <v>94088</v>
      </c>
      <c r="H109" s="1">
        <v>10781211</v>
      </c>
      <c r="J109">
        <f t="shared" si="2"/>
        <v>-4.0080213975387108E-3</v>
      </c>
      <c r="K109">
        <f t="shared" si="3"/>
        <v>-0.23350110685802369</v>
      </c>
    </row>
    <row r="110" spans="1:11" x14ac:dyDescent="0.3">
      <c r="A110">
        <v>107</v>
      </c>
      <c r="B110" s="2">
        <v>44411</v>
      </c>
      <c r="C110">
        <v>116.96</v>
      </c>
      <c r="D110">
        <v>117.22</v>
      </c>
      <c r="E110">
        <v>114.24</v>
      </c>
      <c r="F110">
        <v>115</v>
      </c>
      <c r="G110" s="1">
        <v>131004</v>
      </c>
      <c r="H110" s="1">
        <v>15135695</v>
      </c>
      <c r="J110">
        <f t="shared" si="2"/>
        <v>-1.6557811879795176E-2</v>
      </c>
      <c r="K110">
        <f t="shared" si="3"/>
        <v>-0.83559113568504395</v>
      </c>
    </row>
    <row r="111" spans="1:11" x14ac:dyDescent="0.3">
      <c r="A111">
        <v>108</v>
      </c>
      <c r="B111" s="2">
        <v>44410</v>
      </c>
      <c r="C111">
        <v>117.02</v>
      </c>
      <c r="D111">
        <v>117.82</v>
      </c>
      <c r="E111">
        <v>115.82</v>
      </c>
      <c r="F111">
        <v>116.92</v>
      </c>
      <c r="G111" s="1">
        <v>90323</v>
      </c>
      <c r="H111" s="1">
        <v>10558080</v>
      </c>
      <c r="J111">
        <f t="shared" si="2"/>
        <v>1.0316460135110912E-2</v>
      </c>
      <c r="K111">
        <f t="shared" si="3"/>
        <v>0.45373168090198457</v>
      </c>
    </row>
    <row r="112" spans="1:11" x14ac:dyDescent="0.3">
      <c r="A112">
        <v>109</v>
      </c>
      <c r="B112" s="2">
        <v>44407</v>
      </c>
      <c r="C112">
        <v>115.66</v>
      </c>
      <c r="D112">
        <v>116.32</v>
      </c>
      <c r="E112">
        <v>113.22</v>
      </c>
      <c r="F112">
        <v>115.72</v>
      </c>
      <c r="G112" s="1">
        <v>139047</v>
      </c>
      <c r="H112" s="1">
        <v>15995578</v>
      </c>
      <c r="J112">
        <f t="shared" si="2"/>
        <v>-2.4167109984302715E-3</v>
      </c>
      <c r="K112">
        <f t="shared" si="3"/>
        <v>-0.15715623676425081</v>
      </c>
    </row>
    <row r="113" spans="1:11" x14ac:dyDescent="0.3">
      <c r="A113">
        <v>110</v>
      </c>
      <c r="B113" s="2">
        <v>44406</v>
      </c>
      <c r="C113">
        <v>120.3</v>
      </c>
      <c r="D113">
        <v>120.92</v>
      </c>
      <c r="E113">
        <v>115.72</v>
      </c>
      <c r="F113">
        <v>116</v>
      </c>
      <c r="G113" s="1">
        <v>240233</v>
      </c>
      <c r="H113" s="1">
        <v>28548976</v>
      </c>
      <c r="J113">
        <f t="shared" si="2"/>
        <v>7.0940690278381915E-3</v>
      </c>
      <c r="K113">
        <f t="shared" si="3"/>
        <v>0.29913391630879266</v>
      </c>
    </row>
    <row r="114" spans="1:11" x14ac:dyDescent="0.3">
      <c r="A114">
        <v>111</v>
      </c>
      <c r="B114" s="2">
        <v>44405</v>
      </c>
      <c r="C114">
        <v>111.5</v>
      </c>
      <c r="D114">
        <v>115.3</v>
      </c>
      <c r="E114">
        <v>111.5</v>
      </c>
      <c r="F114">
        <v>115.18</v>
      </c>
      <c r="G114" s="1">
        <v>117103</v>
      </c>
      <c r="H114" s="1">
        <v>13412375</v>
      </c>
      <c r="J114">
        <f t="shared" si="2"/>
        <v>2.4610136394474166E-2</v>
      </c>
      <c r="K114">
        <f t="shared" si="3"/>
        <v>1.139486551727265</v>
      </c>
    </row>
    <row r="115" spans="1:11" x14ac:dyDescent="0.3">
      <c r="A115">
        <v>112</v>
      </c>
      <c r="B115" s="2">
        <v>44404</v>
      </c>
      <c r="C115">
        <v>112.54</v>
      </c>
      <c r="D115">
        <v>113</v>
      </c>
      <c r="E115">
        <v>110.88</v>
      </c>
      <c r="F115">
        <v>112.38</v>
      </c>
      <c r="G115" s="1">
        <v>61597</v>
      </c>
      <c r="H115" s="1">
        <v>6899114</v>
      </c>
      <c r="J115">
        <f t="shared" si="2"/>
        <v>1.4247553612261226E-3</v>
      </c>
      <c r="K115">
        <f t="shared" si="3"/>
        <v>2.7142345311175462E-2</v>
      </c>
    </row>
    <row r="116" spans="1:11" x14ac:dyDescent="0.3">
      <c r="A116">
        <v>113</v>
      </c>
      <c r="B116" s="2">
        <v>44403</v>
      </c>
      <c r="C116">
        <v>111.5</v>
      </c>
      <c r="D116">
        <v>113.3</v>
      </c>
      <c r="E116">
        <v>111.1</v>
      </c>
      <c r="F116">
        <v>112.22</v>
      </c>
      <c r="G116" s="1">
        <v>85713</v>
      </c>
      <c r="H116" s="1">
        <v>9618751</v>
      </c>
      <c r="J116">
        <f t="shared" si="2"/>
        <v>4.465489245849886E-3</v>
      </c>
      <c r="K116">
        <f t="shared" si="3"/>
        <v>0.17302490445324967</v>
      </c>
    </row>
    <row r="117" spans="1:11" x14ac:dyDescent="0.3">
      <c r="A117">
        <v>114</v>
      </c>
      <c r="B117" s="2">
        <v>44400</v>
      </c>
      <c r="C117">
        <v>111.68</v>
      </c>
      <c r="D117">
        <v>113.88</v>
      </c>
      <c r="E117">
        <v>111.48</v>
      </c>
      <c r="F117">
        <v>111.72</v>
      </c>
      <c r="G117" s="1">
        <v>148557</v>
      </c>
      <c r="H117" s="1">
        <v>16755341</v>
      </c>
      <c r="J117">
        <f t="shared" si="2"/>
        <v>1.9888560096782641E-2</v>
      </c>
      <c r="K117">
        <f t="shared" si="3"/>
        <v>0.91296372545336169</v>
      </c>
    </row>
    <row r="118" spans="1:11" x14ac:dyDescent="0.3">
      <c r="A118">
        <v>115</v>
      </c>
      <c r="B118" s="2">
        <v>44399</v>
      </c>
      <c r="C118">
        <v>111.52</v>
      </c>
      <c r="D118">
        <v>113.36</v>
      </c>
      <c r="E118">
        <v>109.5</v>
      </c>
      <c r="F118">
        <v>109.52</v>
      </c>
      <c r="G118" s="1">
        <v>81734</v>
      </c>
      <c r="H118" s="1">
        <v>9091194</v>
      </c>
      <c r="J118">
        <f t="shared" si="2"/>
        <v>-9.9937235863386247E-3</v>
      </c>
      <c r="K118">
        <f t="shared" si="3"/>
        <v>-0.52067176588216602</v>
      </c>
    </row>
    <row r="119" spans="1:11" x14ac:dyDescent="0.3">
      <c r="A119">
        <v>116</v>
      </c>
      <c r="B119" s="2">
        <v>44398</v>
      </c>
      <c r="C119">
        <v>107.66</v>
      </c>
      <c r="D119">
        <v>111.22</v>
      </c>
      <c r="E119">
        <v>107.28</v>
      </c>
      <c r="F119">
        <v>110.62</v>
      </c>
      <c r="G119" s="1">
        <v>91221</v>
      </c>
      <c r="H119" s="1">
        <v>9989267</v>
      </c>
      <c r="J119">
        <f t="shared" si="2"/>
        <v>4.1907378128979648E-2</v>
      </c>
      <c r="K119">
        <f t="shared" si="3"/>
        <v>1.9693407862884629</v>
      </c>
    </row>
    <row r="120" spans="1:11" x14ac:dyDescent="0.3">
      <c r="A120">
        <v>117</v>
      </c>
      <c r="B120" s="2">
        <v>44397</v>
      </c>
      <c r="C120">
        <v>104.74</v>
      </c>
      <c r="D120">
        <v>106.44</v>
      </c>
      <c r="E120">
        <v>103.56</v>
      </c>
      <c r="F120">
        <v>106.08</v>
      </c>
      <c r="G120" s="1">
        <v>131294</v>
      </c>
      <c r="H120" s="1">
        <v>13779996</v>
      </c>
      <c r="J120">
        <f t="shared" si="2"/>
        <v>2.2112986429363792E-2</v>
      </c>
      <c r="K120">
        <f t="shared" si="3"/>
        <v>1.0196830301780857</v>
      </c>
    </row>
    <row r="121" spans="1:11" x14ac:dyDescent="0.3">
      <c r="A121">
        <v>118</v>
      </c>
      <c r="B121" s="2">
        <v>44396</v>
      </c>
      <c r="C121">
        <v>108.44</v>
      </c>
      <c r="D121">
        <v>108.44</v>
      </c>
      <c r="E121">
        <v>103.16</v>
      </c>
      <c r="F121">
        <v>103.76</v>
      </c>
      <c r="G121" s="1">
        <v>228631</v>
      </c>
      <c r="H121" s="1">
        <v>24087980</v>
      </c>
      <c r="J121">
        <f t="shared" si="2"/>
        <v>-6.5104571386632587E-2</v>
      </c>
      <c r="K121">
        <f t="shared" si="3"/>
        <v>-3.1646754237658961</v>
      </c>
    </row>
    <row r="122" spans="1:11" x14ac:dyDescent="0.3">
      <c r="A122">
        <v>119</v>
      </c>
      <c r="B122" s="2">
        <v>44393</v>
      </c>
      <c r="C122">
        <v>110.7</v>
      </c>
      <c r="D122">
        <v>112.18</v>
      </c>
      <c r="E122">
        <v>109.98</v>
      </c>
      <c r="F122">
        <v>110.74</v>
      </c>
      <c r="G122" s="1">
        <v>88249</v>
      </c>
      <c r="H122" s="1">
        <v>9806693</v>
      </c>
      <c r="J122">
        <f t="shared" si="2"/>
        <v>2.3506022937844653E-3</v>
      </c>
      <c r="K122">
        <f t="shared" si="3"/>
        <v>7.1560872226154842E-2</v>
      </c>
    </row>
    <row r="123" spans="1:11" x14ac:dyDescent="0.3">
      <c r="A123">
        <v>120</v>
      </c>
      <c r="B123" s="2">
        <v>44392</v>
      </c>
      <c r="C123">
        <v>112.2</v>
      </c>
      <c r="D123">
        <v>112.28</v>
      </c>
      <c r="E123">
        <v>109.58</v>
      </c>
      <c r="F123">
        <v>110.48</v>
      </c>
      <c r="G123" s="1">
        <v>87937</v>
      </c>
      <c r="H123" s="1">
        <v>9739748</v>
      </c>
      <c r="J123">
        <f t="shared" si="2"/>
        <v>-5.5961875445475363E-3</v>
      </c>
      <c r="K123">
        <f t="shared" si="3"/>
        <v>-0.30969512799220855</v>
      </c>
    </row>
    <row r="124" spans="1:11" x14ac:dyDescent="0.3">
      <c r="A124">
        <v>121</v>
      </c>
      <c r="B124" s="2">
        <v>44391</v>
      </c>
      <c r="C124">
        <v>111.02</v>
      </c>
      <c r="D124">
        <v>112</v>
      </c>
      <c r="E124">
        <v>109.98</v>
      </c>
      <c r="F124">
        <v>111.1</v>
      </c>
      <c r="G124" s="1">
        <v>72994</v>
      </c>
      <c r="H124" s="1">
        <v>8093701</v>
      </c>
      <c r="J124">
        <f t="shared" si="2"/>
        <v>-8.9968517089779603E-4</v>
      </c>
      <c r="K124">
        <f t="shared" si="3"/>
        <v>-8.4375250856816394E-2</v>
      </c>
    </row>
    <row r="125" spans="1:11" x14ac:dyDescent="0.3">
      <c r="A125">
        <v>122</v>
      </c>
      <c r="B125" s="2">
        <v>44390</v>
      </c>
      <c r="C125">
        <v>113.1</v>
      </c>
      <c r="D125">
        <v>113.2</v>
      </c>
      <c r="E125">
        <v>110.82</v>
      </c>
      <c r="F125">
        <v>111.2</v>
      </c>
      <c r="G125" s="1">
        <v>75979</v>
      </c>
      <c r="H125" s="1">
        <v>8472287</v>
      </c>
      <c r="J125">
        <f t="shared" si="2"/>
        <v>-1.0021558461018877E-2</v>
      </c>
      <c r="K125">
        <f t="shared" si="3"/>
        <v>-0.52200717467025093</v>
      </c>
    </row>
    <row r="126" spans="1:11" x14ac:dyDescent="0.3">
      <c r="A126">
        <v>123</v>
      </c>
      <c r="B126" s="2">
        <v>44389</v>
      </c>
      <c r="C126">
        <v>112.9</v>
      </c>
      <c r="D126">
        <v>113.74</v>
      </c>
      <c r="E126">
        <v>110.08</v>
      </c>
      <c r="F126">
        <v>112.32</v>
      </c>
      <c r="G126" s="1">
        <v>89315</v>
      </c>
      <c r="H126" s="1">
        <v>10007335</v>
      </c>
      <c r="J126">
        <f t="shared" si="2"/>
        <v>-4.7961722634930551E-3</v>
      </c>
      <c r="K126">
        <f t="shared" si="3"/>
        <v>-0.27131351323033864</v>
      </c>
    </row>
    <row r="127" spans="1:11" x14ac:dyDescent="0.3">
      <c r="A127">
        <v>124</v>
      </c>
      <c r="B127" s="2">
        <v>44386</v>
      </c>
      <c r="C127">
        <v>111.12</v>
      </c>
      <c r="D127">
        <v>114</v>
      </c>
      <c r="E127">
        <v>111.12</v>
      </c>
      <c r="F127">
        <v>112.86</v>
      </c>
      <c r="G127" s="1">
        <v>88159</v>
      </c>
      <c r="H127" s="1">
        <v>9936713</v>
      </c>
      <c r="J127">
        <f t="shared" si="2"/>
        <v>3.4616760904859184E-2</v>
      </c>
      <c r="K127">
        <f t="shared" si="3"/>
        <v>1.6195653903690079</v>
      </c>
    </row>
    <row r="128" spans="1:11" x14ac:dyDescent="0.3">
      <c r="A128">
        <v>125</v>
      </c>
      <c r="B128" s="2">
        <v>44385</v>
      </c>
      <c r="C128">
        <v>109.62</v>
      </c>
      <c r="D128">
        <v>110.4</v>
      </c>
      <c r="E128">
        <v>107.26</v>
      </c>
      <c r="F128">
        <v>109.02</v>
      </c>
      <c r="G128" s="1">
        <v>150833</v>
      </c>
      <c r="H128" s="1">
        <v>16396796</v>
      </c>
      <c r="J128">
        <f t="shared" si="2"/>
        <v>-8.039509773440907E-3</v>
      </c>
      <c r="K128">
        <f t="shared" si="3"/>
        <v>-0.42691620457575985</v>
      </c>
    </row>
    <row r="129" spans="1:11" x14ac:dyDescent="0.3">
      <c r="A129">
        <v>126</v>
      </c>
      <c r="B129" s="2">
        <v>44384</v>
      </c>
      <c r="C129">
        <v>111.74</v>
      </c>
      <c r="D129">
        <v>112.4</v>
      </c>
      <c r="E129">
        <v>109</v>
      </c>
      <c r="F129">
        <v>109.9</v>
      </c>
      <c r="G129" s="1">
        <v>96612</v>
      </c>
      <c r="H129" s="1">
        <v>10655343</v>
      </c>
      <c r="J129">
        <f t="shared" si="2"/>
        <v>-8.69728258208286E-3</v>
      </c>
      <c r="K129">
        <f t="shared" si="3"/>
        <v>-0.45847357996595484</v>
      </c>
    </row>
    <row r="130" spans="1:11" x14ac:dyDescent="0.3">
      <c r="A130">
        <v>127</v>
      </c>
      <c r="B130" s="2">
        <v>44383</v>
      </c>
      <c r="C130">
        <v>113.22</v>
      </c>
      <c r="D130">
        <v>113.26</v>
      </c>
      <c r="E130">
        <v>110.3</v>
      </c>
      <c r="F130">
        <v>110.86</v>
      </c>
      <c r="G130" s="1">
        <v>61846</v>
      </c>
      <c r="H130" s="1">
        <v>6919439</v>
      </c>
      <c r="J130">
        <f t="shared" si="2"/>
        <v>-2.0181058156604065E-2</v>
      </c>
      <c r="K130">
        <f t="shared" si="3"/>
        <v>-1.0094203687973897</v>
      </c>
    </row>
    <row r="131" spans="1:11" x14ac:dyDescent="0.3">
      <c r="A131">
        <v>128</v>
      </c>
      <c r="B131" s="2">
        <v>44382</v>
      </c>
      <c r="C131">
        <v>111.74</v>
      </c>
      <c r="D131">
        <v>113.78</v>
      </c>
      <c r="E131">
        <v>111</v>
      </c>
      <c r="F131">
        <v>113.12</v>
      </c>
      <c r="G131" s="1">
        <v>49776</v>
      </c>
      <c r="H131" s="1">
        <v>5607564</v>
      </c>
      <c r="J131">
        <f t="shared" si="2"/>
        <v>8.5227788619828358E-3</v>
      </c>
      <c r="K131">
        <f t="shared" si="3"/>
        <v>0.3676778451051983</v>
      </c>
    </row>
    <row r="132" spans="1:11" x14ac:dyDescent="0.3">
      <c r="A132">
        <v>129</v>
      </c>
      <c r="B132" s="2">
        <v>44379</v>
      </c>
      <c r="C132">
        <v>110.62</v>
      </c>
      <c r="D132">
        <v>112.36</v>
      </c>
      <c r="E132">
        <v>109.38</v>
      </c>
      <c r="F132">
        <v>112.16</v>
      </c>
      <c r="G132" s="1">
        <v>76639</v>
      </c>
      <c r="H132" s="1">
        <v>8528850</v>
      </c>
      <c r="J132">
        <f t="shared" si="2"/>
        <v>2.0901661826564312E-2</v>
      </c>
      <c r="K132">
        <f t="shared" si="3"/>
        <v>0.96156839742389133</v>
      </c>
    </row>
    <row r="133" spans="1:11" x14ac:dyDescent="0.3">
      <c r="A133">
        <v>130</v>
      </c>
      <c r="B133" s="2">
        <v>44378</v>
      </c>
      <c r="C133">
        <v>109.5</v>
      </c>
      <c r="D133">
        <v>110.5</v>
      </c>
      <c r="E133">
        <v>108.4</v>
      </c>
      <c r="F133">
        <v>109.84</v>
      </c>
      <c r="G133" s="1">
        <v>101577</v>
      </c>
      <c r="H133" s="1">
        <v>11093666</v>
      </c>
      <c r="J133">
        <f t="shared" ref="J133:J196" si="4">LN(F133/F134)</f>
        <v>1.3196672454169816E-2</v>
      </c>
      <c r="K133">
        <f t="shared" ref="K133:K196" si="5">(J133-$M$6)/$M$7</f>
        <v>0.59191304103400744</v>
      </c>
    </row>
    <row r="134" spans="1:11" x14ac:dyDescent="0.3">
      <c r="A134">
        <v>131</v>
      </c>
      <c r="B134" s="2">
        <v>44377</v>
      </c>
      <c r="C134">
        <v>106.22</v>
      </c>
      <c r="D134">
        <v>109.06</v>
      </c>
      <c r="E134">
        <v>104.92</v>
      </c>
      <c r="F134">
        <v>108.4</v>
      </c>
      <c r="G134" s="1">
        <v>88371</v>
      </c>
      <c r="H134" s="1">
        <v>9430301</v>
      </c>
      <c r="J134">
        <f t="shared" si="4"/>
        <v>2.0503980197707369E-2</v>
      </c>
      <c r="K134">
        <f t="shared" si="5"/>
        <v>0.94248918301620976</v>
      </c>
    </row>
    <row r="135" spans="1:11" x14ac:dyDescent="0.3">
      <c r="A135">
        <v>132</v>
      </c>
      <c r="B135" s="2">
        <v>44376</v>
      </c>
      <c r="C135">
        <v>107.34</v>
      </c>
      <c r="D135">
        <v>108.3</v>
      </c>
      <c r="E135">
        <v>106.2</v>
      </c>
      <c r="F135">
        <v>106.2</v>
      </c>
      <c r="G135" s="1">
        <v>92914</v>
      </c>
      <c r="H135" s="1">
        <v>9941040</v>
      </c>
      <c r="J135">
        <f t="shared" si="4"/>
        <v>-9.3721398288632105E-3</v>
      </c>
      <c r="K135">
        <f t="shared" si="5"/>
        <v>-0.49085060010366849</v>
      </c>
    </row>
    <row r="136" spans="1:11" x14ac:dyDescent="0.3">
      <c r="A136">
        <v>133</v>
      </c>
      <c r="B136" s="2">
        <v>44375</v>
      </c>
      <c r="C136">
        <v>110.36</v>
      </c>
      <c r="D136">
        <v>111.68</v>
      </c>
      <c r="E136">
        <v>107.2</v>
      </c>
      <c r="F136">
        <v>107.2</v>
      </c>
      <c r="G136" s="1">
        <v>123903</v>
      </c>
      <c r="H136" s="1">
        <v>13549699</v>
      </c>
      <c r="J136">
        <f t="shared" si="4"/>
        <v>-2.7419143407868891E-2</v>
      </c>
      <c r="K136">
        <f t="shared" si="5"/>
        <v>-1.3566754854264682</v>
      </c>
    </row>
    <row r="137" spans="1:11" x14ac:dyDescent="0.3">
      <c r="A137">
        <v>134</v>
      </c>
      <c r="B137" s="2">
        <v>44372</v>
      </c>
      <c r="C137">
        <v>112.38</v>
      </c>
      <c r="D137">
        <v>112.38</v>
      </c>
      <c r="E137">
        <v>109.58</v>
      </c>
      <c r="F137">
        <v>110.18</v>
      </c>
      <c r="G137" s="1">
        <v>87613</v>
      </c>
      <c r="H137" s="1">
        <v>9685993</v>
      </c>
      <c r="J137">
        <f t="shared" si="4"/>
        <v>-1.4953886440929572E-2</v>
      </c>
      <c r="K137">
        <f t="shared" si="5"/>
        <v>-0.75864104515657249</v>
      </c>
    </row>
    <row r="138" spans="1:11" x14ac:dyDescent="0.3">
      <c r="A138">
        <v>135</v>
      </c>
      <c r="B138" s="2">
        <v>44371</v>
      </c>
      <c r="C138">
        <v>111.6</v>
      </c>
      <c r="D138">
        <v>112.6</v>
      </c>
      <c r="E138">
        <v>111.6</v>
      </c>
      <c r="F138">
        <v>111.84</v>
      </c>
      <c r="G138" s="1">
        <v>41961</v>
      </c>
      <c r="H138" s="1">
        <v>4703262</v>
      </c>
      <c r="J138">
        <f t="shared" si="4"/>
        <v>5.5590567260823138E-3</v>
      </c>
      <c r="K138">
        <f t="shared" si="5"/>
        <v>0.22549000947857664</v>
      </c>
    </row>
    <row r="139" spans="1:11" x14ac:dyDescent="0.3">
      <c r="A139">
        <v>136</v>
      </c>
      <c r="B139" s="2">
        <v>44370</v>
      </c>
      <c r="C139">
        <v>112.4</v>
      </c>
      <c r="D139">
        <v>113.16</v>
      </c>
      <c r="E139">
        <v>111.22</v>
      </c>
      <c r="F139">
        <v>111.22</v>
      </c>
      <c r="G139" s="1">
        <v>71720</v>
      </c>
      <c r="H139" s="1">
        <v>8019446</v>
      </c>
      <c r="J139">
        <f t="shared" si="4"/>
        <v>-1.2864211707149988E-2</v>
      </c>
      <c r="K139">
        <f t="shared" si="5"/>
        <v>-0.65838659688675383</v>
      </c>
    </row>
    <row r="140" spans="1:11" x14ac:dyDescent="0.3">
      <c r="A140">
        <v>137</v>
      </c>
      <c r="B140" s="2">
        <v>44369</v>
      </c>
      <c r="C140">
        <v>113.26</v>
      </c>
      <c r="D140">
        <v>114.34</v>
      </c>
      <c r="E140">
        <v>112.62</v>
      </c>
      <c r="F140">
        <v>112.66</v>
      </c>
      <c r="G140" s="1">
        <v>55051</v>
      </c>
      <c r="H140" s="1">
        <v>6244040</v>
      </c>
      <c r="J140">
        <f t="shared" si="4"/>
        <v>-2.1280376890485514E-3</v>
      </c>
      <c r="K140">
        <f t="shared" si="5"/>
        <v>-0.14330681661552652</v>
      </c>
    </row>
    <row r="141" spans="1:11" x14ac:dyDescent="0.3">
      <c r="A141">
        <v>138</v>
      </c>
      <c r="B141" s="2">
        <v>44368</v>
      </c>
      <c r="C141">
        <v>111.4</v>
      </c>
      <c r="D141">
        <v>113.08</v>
      </c>
      <c r="E141">
        <v>109.7</v>
      </c>
      <c r="F141">
        <v>112.9</v>
      </c>
      <c r="G141" s="1">
        <v>143092</v>
      </c>
      <c r="H141" s="1">
        <v>15969979</v>
      </c>
      <c r="J141">
        <f t="shared" si="4"/>
        <v>1.595603565191682E-3</v>
      </c>
      <c r="K141">
        <f t="shared" si="5"/>
        <v>3.5338976178926243E-2</v>
      </c>
    </row>
    <row r="142" spans="1:11" x14ac:dyDescent="0.3">
      <c r="A142">
        <v>139</v>
      </c>
      <c r="B142" s="2">
        <v>44365</v>
      </c>
      <c r="C142">
        <v>114.52</v>
      </c>
      <c r="D142">
        <v>115</v>
      </c>
      <c r="E142">
        <v>112.2</v>
      </c>
      <c r="F142">
        <v>112.72</v>
      </c>
      <c r="G142" s="1">
        <v>356755</v>
      </c>
      <c r="H142" s="1">
        <v>40325818</v>
      </c>
      <c r="J142">
        <f t="shared" si="4"/>
        <v>-1.6017239375286582E-2</v>
      </c>
      <c r="K142">
        <f t="shared" si="5"/>
        <v>-0.80965657404572056</v>
      </c>
    </row>
    <row r="143" spans="1:11" x14ac:dyDescent="0.3">
      <c r="A143">
        <v>140</v>
      </c>
      <c r="B143" s="2">
        <v>44364</v>
      </c>
      <c r="C143">
        <v>113.94</v>
      </c>
      <c r="D143">
        <v>116</v>
      </c>
      <c r="E143">
        <v>113.94</v>
      </c>
      <c r="F143">
        <v>114.54</v>
      </c>
      <c r="G143" s="1">
        <v>93137</v>
      </c>
      <c r="H143" s="1">
        <v>10716282</v>
      </c>
      <c r="J143">
        <f t="shared" si="4"/>
        <v>4.5502353622754264E-3</v>
      </c>
      <c r="K143">
        <f t="shared" si="5"/>
        <v>0.17709069278284553</v>
      </c>
    </row>
    <row r="144" spans="1:11" x14ac:dyDescent="0.3">
      <c r="A144">
        <v>141</v>
      </c>
      <c r="B144" s="2">
        <v>44363</v>
      </c>
      <c r="C144">
        <v>114</v>
      </c>
      <c r="D144">
        <v>114.84</v>
      </c>
      <c r="E144">
        <v>112.8</v>
      </c>
      <c r="F144">
        <v>114.02</v>
      </c>
      <c r="G144" s="1">
        <v>49759</v>
      </c>
      <c r="H144" s="1">
        <v>5663840</v>
      </c>
      <c r="J144">
        <f t="shared" si="4"/>
        <v>8.8090774017384622E-3</v>
      </c>
      <c r="K144">
        <f t="shared" si="5"/>
        <v>0.38141333306400649</v>
      </c>
    </row>
    <row r="145" spans="1:11" x14ac:dyDescent="0.3">
      <c r="A145">
        <v>142</v>
      </c>
      <c r="B145" s="2">
        <v>44362</v>
      </c>
      <c r="C145">
        <v>113.54</v>
      </c>
      <c r="D145">
        <v>114.2</v>
      </c>
      <c r="E145">
        <v>112.46</v>
      </c>
      <c r="F145">
        <v>113.02</v>
      </c>
      <c r="G145" s="1">
        <v>78820</v>
      </c>
      <c r="H145" s="1">
        <v>8925508</v>
      </c>
      <c r="J145">
        <f t="shared" si="4"/>
        <v>5.8567919656544115E-3</v>
      </c>
      <c r="K145">
        <f t="shared" si="5"/>
        <v>0.23977418571484416</v>
      </c>
    </row>
    <row r="146" spans="1:11" x14ac:dyDescent="0.3">
      <c r="A146">
        <v>143</v>
      </c>
      <c r="B146" s="2">
        <v>44361</v>
      </c>
      <c r="C146">
        <v>112.74</v>
      </c>
      <c r="D146">
        <v>113.28</v>
      </c>
      <c r="E146">
        <v>112.06</v>
      </c>
      <c r="F146">
        <v>112.36</v>
      </c>
      <c r="G146" s="1">
        <v>46365</v>
      </c>
      <c r="H146" s="1">
        <v>5216021</v>
      </c>
      <c r="J146">
        <f t="shared" si="4"/>
        <v>1.0685664418374349E-3</v>
      </c>
      <c r="K146">
        <f t="shared" si="5"/>
        <v>1.0053789367089261E-2</v>
      </c>
    </row>
    <row r="147" spans="1:11" x14ac:dyDescent="0.3">
      <c r="A147">
        <v>144</v>
      </c>
      <c r="B147" s="2">
        <v>44358</v>
      </c>
      <c r="C147">
        <v>110.82</v>
      </c>
      <c r="D147">
        <v>113.2</v>
      </c>
      <c r="E147">
        <v>110.62</v>
      </c>
      <c r="F147">
        <v>112.24</v>
      </c>
      <c r="G147" s="1">
        <v>66369</v>
      </c>
      <c r="H147" s="1">
        <v>7451443</v>
      </c>
      <c r="J147">
        <f t="shared" si="4"/>
        <v>1.4900194884418497E-2</v>
      </c>
      <c r="K147">
        <f t="shared" si="5"/>
        <v>0.67364140698450325</v>
      </c>
    </row>
    <row r="148" spans="1:11" x14ac:dyDescent="0.3">
      <c r="A148">
        <v>145</v>
      </c>
      <c r="B148" s="2">
        <v>44357</v>
      </c>
      <c r="C148">
        <v>111</v>
      </c>
      <c r="D148">
        <v>111.34</v>
      </c>
      <c r="E148">
        <v>109.64</v>
      </c>
      <c r="F148">
        <v>110.58</v>
      </c>
      <c r="G148" s="1">
        <v>43164</v>
      </c>
      <c r="H148" s="1">
        <v>4768261</v>
      </c>
      <c r="J148">
        <f t="shared" si="4"/>
        <v>-9.0391400893831105E-4</v>
      </c>
      <c r="K148">
        <f t="shared" si="5"/>
        <v>-8.4578134022182255E-2</v>
      </c>
    </row>
    <row r="149" spans="1:11" x14ac:dyDescent="0.3">
      <c r="A149">
        <v>146</v>
      </c>
      <c r="B149" s="2">
        <v>44356</v>
      </c>
      <c r="C149">
        <v>110.32</v>
      </c>
      <c r="D149">
        <v>111.24</v>
      </c>
      <c r="E149">
        <v>110.2</v>
      </c>
      <c r="F149">
        <v>110.68</v>
      </c>
      <c r="G149" s="1">
        <v>57213</v>
      </c>
      <c r="H149" s="1">
        <v>6339108</v>
      </c>
      <c r="J149">
        <f t="shared" si="4"/>
        <v>2.3518780628266219E-3</v>
      </c>
      <c r="K149">
        <f t="shared" si="5"/>
        <v>7.1622078651907894E-2</v>
      </c>
    </row>
    <row r="150" spans="1:11" x14ac:dyDescent="0.3">
      <c r="A150">
        <v>147</v>
      </c>
      <c r="B150" s="2">
        <v>44355</v>
      </c>
      <c r="C150">
        <v>111.98</v>
      </c>
      <c r="D150">
        <v>112.28</v>
      </c>
      <c r="E150">
        <v>110.42</v>
      </c>
      <c r="F150">
        <v>110.42</v>
      </c>
      <c r="G150" s="1">
        <v>74444</v>
      </c>
      <c r="H150" s="1">
        <v>8306599</v>
      </c>
      <c r="J150">
        <f t="shared" si="4"/>
        <v>-7.9379814256005793E-3</v>
      </c>
      <c r="K150">
        <f t="shared" si="5"/>
        <v>-0.4220452701992562</v>
      </c>
    </row>
    <row r="151" spans="1:11" x14ac:dyDescent="0.3">
      <c r="A151">
        <v>148</v>
      </c>
      <c r="B151" s="2">
        <v>44354</v>
      </c>
      <c r="C151">
        <v>110.2</v>
      </c>
      <c r="D151">
        <v>112</v>
      </c>
      <c r="E151">
        <v>108.86</v>
      </c>
      <c r="F151">
        <v>111.3</v>
      </c>
      <c r="G151" s="1">
        <v>70325</v>
      </c>
      <c r="H151" s="1">
        <v>7798868</v>
      </c>
      <c r="J151">
        <f t="shared" si="4"/>
        <v>1.2840397054426007E-2</v>
      </c>
      <c r="K151">
        <f t="shared" si="5"/>
        <v>0.57482033609957917</v>
      </c>
    </row>
    <row r="152" spans="1:11" x14ac:dyDescent="0.3">
      <c r="A152">
        <v>149</v>
      </c>
      <c r="B152" s="2">
        <v>44351</v>
      </c>
      <c r="C152">
        <v>109.74</v>
      </c>
      <c r="D152">
        <v>110.3</v>
      </c>
      <c r="E152">
        <v>109.26</v>
      </c>
      <c r="F152">
        <v>109.88</v>
      </c>
      <c r="G152" s="1">
        <v>28637</v>
      </c>
      <c r="H152" s="1">
        <v>3144720</v>
      </c>
      <c r="J152">
        <f t="shared" si="4"/>
        <v>3.6409976735738542E-4</v>
      </c>
      <c r="K152">
        <f t="shared" si="5"/>
        <v>-2.3743775695455511E-2</v>
      </c>
    </row>
    <row r="153" spans="1:11" x14ac:dyDescent="0.3">
      <c r="A153">
        <v>150</v>
      </c>
      <c r="B153" s="2">
        <v>44350</v>
      </c>
      <c r="C153">
        <v>110.92</v>
      </c>
      <c r="D153">
        <v>110.92</v>
      </c>
      <c r="E153">
        <v>109.76</v>
      </c>
      <c r="F153">
        <v>109.84</v>
      </c>
      <c r="G153" s="1">
        <v>31314</v>
      </c>
      <c r="H153" s="1">
        <v>3451263</v>
      </c>
      <c r="J153">
        <f t="shared" si="4"/>
        <v>-7.4376760102480453E-3</v>
      </c>
      <c r="K153">
        <f t="shared" si="5"/>
        <v>-0.39804256653836123</v>
      </c>
    </row>
    <row r="154" spans="1:11" x14ac:dyDescent="0.3">
      <c r="A154">
        <v>151</v>
      </c>
      <c r="B154" s="2">
        <v>44349</v>
      </c>
      <c r="C154">
        <v>109.48</v>
      </c>
      <c r="D154">
        <v>110.9</v>
      </c>
      <c r="E154">
        <v>109.32</v>
      </c>
      <c r="F154">
        <v>110.66</v>
      </c>
      <c r="G154" s="1">
        <v>67519</v>
      </c>
      <c r="H154" s="1">
        <v>7438574</v>
      </c>
      <c r="J154">
        <f t="shared" si="4"/>
        <v>1.8054652911816706E-2</v>
      </c>
      <c r="K154">
        <f t="shared" si="5"/>
        <v>0.82498000720536702</v>
      </c>
    </row>
    <row r="155" spans="1:11" x14ac:dyDescent="0.3">
      <c r="A155">
        <v>152</v>
      </c>
      <c r="B155" s="2">
        <v>44348</v>
      </c>
      <c r="C155">
        <v>106.88</v>
      </c>
      <c r="D155">
        <v>109.36</v>
      </c>
      <c r="E155">
        <v>105.86</v>
      </c>
      <c r="F155">
        <v>108.68</v>
      </c>
      <c r="G155" s="1">
        <v>138293</v>
      </c>
      <c r="H155" s="1">
        <v>14917736</v>
      </c>
      <c r="J155">
        <f t="shared" si="4"/>
        <v>1.9511907689510933E-2</v>
      </c>
      <c r="K155">
        <f t="shared" si="5"/>
        <v>0.89489341112639187</v>
      </c>
    </row>
    <row r="156" spans="1:11" x14ac:dyDescent="0.3">
      <c r="A156">
        <v>153</v>
      </c>
      <c r="B156" s="2">
        <v>44347</v>
      </c>
      <c r="C156">
        <v>108</v>
      </c>
      <c r="D156">
        <v>108.42</v>
      </c>
      <c r="E156">
        <v>106.58</v>
      </c>
      <c r="F156">
        <v>106.58</v>
      </c>
      <c r="G156" s="1">
        <v>28987</v>
      </c>
      <c r="H156" s="1">
        <v>3118113</v>
      </c>
      <c r="J156">
        <f t="shared" si="4"/>
        <v>-1.2864911281167684E-2</v>
      </c>
      <c r="K156">
        <f t="shared" si="5"/>
        <v>-0.65842015972121515</v>
      </c>
    </row>
    <row r="157" spans="1:11" x14ac:dyDescent="0.3">
      <c r="A157">
        <v>154</v>
      </c>
      <c r="B157" s="2">
        <v>44344</v>
      </c>
      <c r="C157">
        <v>107.66</v>
      </c>
      <c r="D157">
        <v>109.68</v>
      </c>
      <c r="E157">
        <v>107.66</v>
      </c>
      <c r="F157">
        <v>107.96</v>
      </c>
      <c r="G157" s="1">
        <v>121542</v>
      </c>
      <c r="H157" s="1">
        <v>13203705</v>
      </c>
      <c r="J157">
        <f t="shared" si="4"/>
        <v>1.3615803000324025E-2</v>
      </c>
      <c r="K157">
        <f t="shared" si="5"/>
        <v>0.61202129088670931</v>
      </c>
    </row>
    <row r="158" spans="1:11" x14ac:dyDescent="0.3">
      <c r="A158">
        <v>155</v>
      </c>
      <c r="B158" s="2">
        <v>44343</v>
      </c>
      <c r="C158">
        <v>101.6</v>
      </c>
      <c r="D158">
        <v>107.8</v>
      </c>
      <c r="E158">
        <v>101.26</v>
      </c>
      <c r="F158">
        <v>106.5</v>
      </c>
      <c r="G158" s="1">
        <v>391978</v>
      </c>
      <c r="H158" s="1">
        <v>41003089</v>
      </c>
      <c r="J158">
        <f t="shared" si="4"/>
        <v>8.6960161911899814E-2</v>
      </c>
      <c r="K158">
        <f t="shared" si="5"/>
        <v>4.1307977384939836</v>
      </c>
    </row>
    <row r="159" spans="1:11" x14ac:dyDescent="0.3">
      <c r="A159">
        <v>156</v>
      </c>
      <c r="B159" s="2">
        <v>44342</v>
      </c>
      <c r="C159">
        <v>97.89</v>
      </c>
      <c r="D159">
        <v>98.2</v>
      </c>
      <c r="E159">
        <v>97.59</v>
      </c>
      <c r="F159">
        <v>97.63</v>
      </c>
      <c r="G159" s="1">
        <v>44044</v>
      </c>
      <c r="H159" s="1">
        <v>4310942</v>
      </c>
      <c r="J159">
        <f t="shared" si="4"/>
        <v>4.5169977222008105E-3</v>
      </c>
      <c r="K159">
        <f t="shared" si="5"/>
        <v>0.17549608037087247</v>
      </c>
    </row>
    <row r="160" spans="1:11" x14ac:dyDescent="0.3">
      <c r="A160">
        <v>157</v>
      </c>
      <c r="B160" s="2">
        <v>44341</v>
      </c>
      <c r="C160">
        <v>98.37</v>
      </c>
      <c r="D160">
        <v>98.9</v>
      </c>
      <c r="E160">
        <v>97.19</v>
      </c>
      <c r="F160">
        <v>97.19</v>
      </c>
      <c r="G160" s="1">
        <v>54511</v>
      </c>
      <c r="H160" s="1">
        <v>5347130</v>
      </c>
      <c r="J160">
        <f t="shared" si="4"/>
        <v>-4.4145649436222864E-3</v>
      </c>
      <c r="K160">
        <f t="shared" si="5"/>
        <v>-0.25300548151088947</v>
      </c>
    </row>
    <row r="161" spans="1:11" x14ac:dyDescent="0.3">
      <c r="A161">
        <v>158</v>
      </c>
      <c r="B161" s="2">
        <v>44337</v>
      </c>
      <c r="C161">
        <v>96.43</v>
      </c>
      <c r="D161">
        <v>97.95</v>
      </c>
      <c r="E161">
        <v>96.43</v>
      </c>
      <c r="F161">
        <v>97.62</v>
      </c>
      <c r="G161" s="1">
        <v>63332</v>
      </c>
      <c r="H161" s="1">
        <v>6164798</v>
      </c>
      <c r="J161">
        <f t="shared" si="4"/>
        <v>1.2057651107263275E-2</v>
      </c>
      <c r="K161">
        <f t="shared" si="5"/>
        <v>0.53726723666275855</v>
      </c>
    </row>
    <row r="162" spans="1:11" x14ac:dyDescent="0.3">
      <c r="A162">
        <v>159</v>
      </c>
      <c r="B162" s="2">
        <v>44336</v>
      </c>
      <c r="C162">
        <v>95.79</v>
      </c>
      <c r="D162">
        <v>96.45</v>
      </c>
      <c r="E162">
        <v>94.93</v>
      </c>
      <c r="F162">
        <v>96.45</v>
      </c>
      <c r="G162" s="1">
        <v>57718</v>
      </c>
      <c r="H162" s="1">
        <v>5531436</v>
      </c>
      <c r="J162">
        <f t="shared" si="4"/>
        <v>1.4095769800393596E-2</v>
      </c>
      <c r="K162">
        <f t="shared" si="5"/>
        <v>0.6350482270653236</v>
      </c>
    </row>
    <row r="163" spans="1:11" x14ac:dyDescent="0.3">
      <c r="A163">
        <v>160</v>
      </c>
      <c r="B163" s="2">
        <v>44335</v>
      </c>
      <c r="C163">
        <v>95.89</v>
      </c>
      <c r="D163">
        <v>96.33</v>
      </c>
      <c r="E163">
        <v>93.59</v>
      </c>
      <c r="F163">
        <v>95.1</v>
      </c>
      <c r="G163" s="1">
        <v>122581</v>
      </c>
      <c r="H163" s="1">
        <v>11645522</v>
      </c>
      <c r="J163">
        <f t="shared" si="4"/>
        <v>-2.1121317862894579E-2</v>
      </c>
      <c r="K163">
        <f t="shared" si="5"/>
        <v>-1.0545303644157031</v>
      </c>
    </row>
    <row r="164" spans="1:11" x14ac:dyDescent="0.3">
      <c r="A164">
        <v>161</v>
      </c>
      <c r="B164" s="2">
        <v>44334</v>
      </c>
      <c r="C164">
        <v>97.93</v>
      </c>
      <c r="D164">
        <v>98.08</v>
      </c>
      <c r="E164">
        <v>96.83</v>
      </c>
      <c r="F164">
        <v>97.13</v>
      </c>
      <c r="G164" s="1">
        <v>52488</v>
      </c>
      <c r="H164" s="1">
        <v>5110094</v>
      </c>
      <c r="J164">
        <f t="shared" si="4"/>
        <v>2.8868975612342542E-3</v>
      </c>
      <c r="K164">
        <f t="shared" si="5"/>
        <v>9.7290228703871939E-2</v>
      </c>
    </row>
    <row r="165" spans="1:11" x14ac:dyDescent="0.3">
      <c r="A165">
        <v>162</v>
      </c>
      <c r="B165" s="2">
        <v>44333</v>
      </c>
      <c r="C165">
        <v>99.46</v>
      </c>
      <c r="D165">
        <v>99.9</v>
      </c>
      <c r="E165">
        <v>96.67</v>
      </c>
      <c r="F165">
        <v>96.85</v>
      </c>
      <c r="G165" s="1">
        <v>67571</v>
      </c>
      <c r="H165" s="1">
        <v>6603588</v>
      </c>
      <c r="J165">
        <f t="shared" si="4"/>
        <v>-2.6592163433587588E-2</v>
      </c>
      <c r="K165">
        <f t="shared" si="5"/>
        <v>-1.3170002097907214</v>
      </c>
    </row>
    <row r="166" spans="1:11" x14ac:dyDescent="0.3">
      <c r="A166">
        <v>163</v>
      </c>
      <c r="B166" s="2">
        <v>44330</v>
      </c>
      <c r="C166">
        <v>97</v>
      </c>
      <c r="D166">
        <v>99.46</v>
      </c>
      <c r="E166">
        <v>96.13</v>
      </c>
      <c r="F166">
        <v>99.46</v>
      </c>
      <c r="G166" s="1">
        <v>87085</v>
      </c>
      <c r="H166" s="1">
        <v>8552138</v>
      </c>
      <c r="J166">
        <f t="shared" si="4"/>
        <v>3.5719910657056007E-2</v>
      </c>
      <c r="K166">
        <f t="shared" si="5"/>
        <v>1.672490215451927</v>
      </c>
    </row>
    <row r="167" spans="1:11" x14ac:dyDescent="0.3">
      <c r="A167">
        <v>164</v>
      </c>
      <c r="B167" s="2">
        <v>44329</v>
      </c>
      <c r="C167">
        <v>95.15</v>
      </c>
      <c r="D167">
        <v>97.02</v>
      </c>
      <c r="E167">
        <v>93.21</v>
      </c>
      <c r="F167">
        <v>95.97</v>
      </c>
      <c r="G167" s="1">
        <v>93285</v>
      </c>
      <c r="H167" s="1">
        <v>8850072</v>
      </c>
      <c r="J167">
        <f t="shared" si="4"/>
        <v>-6.3360378158595267E-3</v>
      </c>
      <c r="K167">
        <f t="shared" si="5"/>
        <v>-0.34519026010710119</v>
      </c>
    </row>
    <row r="168" spans="1:11" x14ac:dyDescent="0.3">
      <c r="A168">
        <v>165</v>
      </c>
      <c r="B168" s="2">
        <v>44328</v>
      </c>
      <c r="C168">
        <v>95.71</v>
      </c>
      <c r="D168">
        <v>97.25</v>
      </c>
      <c r="E168">
        <v>95.17</v>
      </c>
      <c r="F168">
        <v>96.58</v>
      </c>
      <c r="G168" s="1">
        <v>84447</v>
      </c>
      <c r="H168" s="1">
        <v>8137831</v>
      </c>
      <c r="J168">
        <f t="shared" si="4"/>
        <v>1.0198860388040257E-2</v>
      </c>
      <c r="K168">
        <f t="shared" si="5"/>
        <v>0.44808970343599186</v>
      </c>
    </row>
    <row r="169" spans="1:11" x14ac:dyDescent="0.3">
      <c r="A169">
        <v>166</v>
      </c>
      <c r="B169" s="2">
        <v>44327</v>
      </c>
      <c r="C169">
        <v>96.72</v>
      </c>
      <c r="D169">
        <v>97.32</v>
      </c>
      <c r="E169">
        <v>94.61</v>
      </c>
      <c r="F169">
        <v>95.6</v>
      </c>
      <c r="G169" s="1">
        <v>137548</v>
      </c>
      <c r="H169" s="1">
        <v>13142650</v>
      </c>
      <c r="J169">
        <f t="shared" si="4"/>
        <v>-2.8359724777712432E-2</v>
      </c>
      <c r="K169">
        <f t="shared" si="5"/>
        <v>-1.4018009132082261</v>
      </c>
    </row>
    <row r="170" spans="1:11" x14ac:dyDescent="0.3">
      <c r="A170">
        <v>167</v>
      </c>
      <c r="B170" s="2">
        <v>44326</v>
      </c>
      <c r="C170">
        <v>98.58</v>
      </c>
      <c r="D170">
        <v>99.5</v>
      </c>
      <c r="E170">
        <v>97.57</v>
      </c>
      <c r="F170">
        <v>98.35</v>
      </c>
      <c r="G170" s="1">
        <v>92581</v>
      </c>
      <c r="H170" s="1">
        <v>9087622</v>
      </c>
      <c r="J170">
        <f t="shared" si="4"/>
        <v>2.0337604300327115E-4</v>
      </c>
      <c r="K170">
        <f t="shared" si="5"/>
        <v>-3.14546734962095E-2</v>
      </c>
    </row>
    <row r="171" spans="1:11" x14ac:dyDescent="0.3">
      <c r="A171">
        <v>168</v>
      </c>
      <c r="B171" s="2">
        <v>44323</v>
      </c>
      <c r="C171">
        <v>97.82</v>
      </c>
      <c r="D171">
        <v>98.48</v>
      </c>
      <c r="E171">
        <v>97.03</v>
      </c>
      <c r="F171">
        <v>98.33</v>
      </c>
      <c r="G171" s="1">
        <v>116203</v>
      </c>
      <c r="H171" s="1">
        <v>11376387</v>
      </c>
      <c r="J171">
        <f t="shared" si="4"/>
        <v>1.6508962485527603E-2</v>
      </c>
      <c r="K171">
        <f t="shared" si="5"/>
        <v>0.75082380558288986</v>
      </c>
    </row>
    <row r="172" spans="1:11" x14ac:dyDescent="0.3">
      <c r="A172">
        <v>169</v>
      </c>
      <c r="B172" s="2">
        <v>44322</v>
      </c>
      <c r="C172">
        <v>97.28</v>
      </c>
      <c r="D172">
        <v>98.98</v>
      </c>
      <c r="E172">
        <v>95.84</v>
      </c>
      <c r="F172">
        <v>96.72</v>
      </c>
      <c r="G172" s="1">
        <v>137289</v>
      </c>
      <c r="H172" s="1">
        <v>13362113</v>
      </c>
      <c r="J172">
        <f t="shared" si="4"/>
        <v>2.0680384728854773E-4</v>
      </c>
      <c r="K172">
        <f t="shared" si="5"/>
        <v>-3.1290220808026896E-2</v>
      </c>
    </row>
    <row r="173" spans="1:11" x14ac:dyDescent="0.3">
      <c r="A173">
        <v>170</v>
      </c>
      <c r="B173" s="2">
        <v>44321</v>
      </c>
      <c r="C173">
        <v>97.89</v>
      </c>
      <c r="D173">
        <v>97.92</v>
      </c>
      <c r="E173">
        <v>95.9</v>
      </c>
      <c r="F173">
        <v>96.7</v>
      </c>
      <c r="G173" s="1">
        <v>161127</v>
      </c>
      <c r="H173" s="1">
        <v>15623106</v>
      </c>
      <c r="J173">
        <f t="shared" si="4"/>
        <v>1.7595615987249093E-3</v>
      </c>
      <c r="K173">
        <f t="shared" si="5"/>
        <v>4.320504352690422E-2</v>
      </c>
    </row>
    <row r="174" spans="1:11" x14ac:dyDescent="0.3">
      <c r="A174">
        <v>171</v>
      </c>
      <c r="B174" s="2">
        <v>44320</v>
      </c>
      <c r="C174">
        <v>100.1</v>
      </c>
      <c r="D174">
        <v>101.04</v>
      </c>
      <c r="E174">
        <v>96.42</v>
      </c>
      <c r="F174">
        <v>96.53</v>
      </c>
      <c r="G174" s="1">
        <v>180300</v>
      </c>
      <c r="H174" s="1">
        <v>17679825</v>
      </c>
      <c r="J174">
        <f t="shared" si="4"/>
        <v>-3.3815219001300453E-2</v>
      </c>
      <c r="K174">
        <f t="shared" si="5"/>
        <v>-1.6635342607879986</v>
      </c>
    </row>
    <row r="175" spans="1:11" x14ac:dyDescent="0.3">
      <c r="A175">
        <v>172</v>
      </c>
      <c r="B175" s="2">
        <v>44319</v>
      </c>
      <c r="C175">
        <v>100.16</v>
      </c>
      <c r="D175">
        <v>100.84</v>
      </c>
      <c r="E175">
        <v>98.83</v>
      </c>
      <c r="F175">
        <v>99.85</v>
      </c>
      <c r="G175" s="1">
        <v>74951</v>
      </c>
      <c r="H175" s="1">
        <v>7487541</v>
      </c>
      <c r="J175">
        <f t="shared" si="4"/>
        <v>-3.0040554974824476E-4</v>
      </c>
      <c r="K175">
        <f t="shared" si="5"/>
        <v>-5.562415059872642E-2</v>
      </c>
    </row>
    <row r="176" spans="1:11" x14ac:dyDescent="0.3">
      <c r="A176">
        <v>173</v>
      </c>
      <c r="B176" s="2">
        <v>44316</v>
      </c>
      <c r="C176">
        <v>101.16</v>
      </c>
      <c r="D176">
        <v>101.46</v>
      </c>
      <c r="E176">
        <v>99.35</v>
      </c>
      <c r="F176">
        <v>99.88</v>
      </c>
      <c r="G176" s="1">
        <v>136949</v>
      </c>
      <c r="H176" s="1">
        <v>13704840</v>
      </c>
      <c r="J176">
        <f t="shared" si="4"/>
        <v>-9.006755675169001E-4</v>
      </c>
      <c r="K176">
        <f t="shared" si="5"/>
        <v>-8.4422766226080109E-2</v>
      </c>
    </row>
    <row r="177" spans="1:11" x14ac:dyDescent="0.3">
      <c r="A177">
        <v>174</v>
      </c>
      <c r="B177" s="2">
        <v>44315</v>
      </c>
      <c r="C177">
        <v>99.66</v>
      </c>
      <c r="D177">
        <v>102.74</v>
      </c>
      <c r="E177">
        <v>99.57</v>
      </c>
      <c r="F177">
        <v>99.97</v>
      </c>
      <c r="G177" s="1">
        <v>117279</v>
      </c>
      <c r="H177" s="1">
        <v>11878024</v>
      </c>
      <c r="J177">
        <f t="shared" si="4"/>
        <v>6.9260000827375458E-3</v>
      </c>
      <c r="K177">
        <f t="shared" si="5"/>
        <v>0.29107062344795598</v>
      </c>
    </row>
    <row r="178" spans="1:11" x14ac:dyDescent="0.3">
      <c r="A178">
        <v>175</v>
      </c>
      <c r="B178" s="2">
        <v>44314</v>
      </c>
      <c r="C178">
        <v>99.77</v>
      </c>
      <c r="D178">
        <v>100.46</v>
      </c>
      <c r="E178">
        <v>98.82</v>
      </c>
      <c r="F178">
        <v>99.28</v>
      </c>
      <c r="G178" s="1">
        <v>176606</v>
      </c>
      <c r="H178" s="1">
        <v>17562325</v>
      </c>
      <c r="J178">
        <f t="shared" si="4"/>
        <v>-5.4244231451112982E-3</v>
      </c>
      <c r="K178">
        <f t="shared" si="5"/>
        <v>-0.30145454163706287</v>
      </c>
    </row>
    <row r="179" spans="1:11" x14ac:dyDescent="0.3">
      <c r="A179">
        <v>176</v>
      </c>
      <c r="B179" s="2">
        <v>44313</v>
      </c>
      <c r="C179">
        <v>101.08</v>
      </c>
      <c r="D179">
        <v>101.1</v>
      </c>
      <c r="E179">
        <v>99.18</v>
      </c>
      <c r="F179">
        <v>99.82</v>
      </c>
      <c r="G179" s="1">
        <v>61891</v>
      </c>
      <c r="H179" s="1">
        <v>6183953</v>
      </c>
      <c r="J179">
        <f t="shared" si="4"/>
        <v>-1.491526109201125E-2</v>
      </c>
      <c r="K179">
        <f t="shared" si="5"/>
        <v>-0.75678795147532207</v>
      </c>
    </row>
    <row r="180" spans="1:11" x14ac:dyDescent="0.3">
      <c r="A180">
        <v>177</v>
      </c>
      <c r="B180" s="2">
        <v>44312</v>
      </c>
      <c r="C180">
        <v>99.04</v>
      </c>
      <c r="D180">
        <v>102.16</v>
      </c>
      <c r="E180">
        <v>99.04</v>
      </c>
      <c r="F180">
        <v>101.32</v>
      </c>
      <c r="G180" s="1">
        <v>126022</v>
      </c>
      <c r="H180" s="1">
        <v>12718488</v>
      </c>
      <c r="J180">
        <f t="shared" si="4"/>
        <v>2.9243021075266613E-2</v>
      </c>
      <c r="K180">
        <f t="shared" si="5"/>
        <v>1.361754299938233</v>
      </c>
    </row>
    <row r="181" spans="1:11" x14ac:dyDescent="0.3">
      <c r="A181">
        <v>178</v>
      </c>
      <c r="B181" s="2">
        <v>44309</v>
      </c>
      <c r="C181">
        <v>98.44</v>
      </c>
      <c r="D181">
        <v>99.45</v>
      </c>
      <c r="E181">
        <v>97.72</v>
      </c>
      <c r="F181">
        <v>98.4</v>
      </c>
      <c r="G181" s="1">
        <v>138778</v>
      </c>
      <c r="H181" s="1">
        <v>13665571</v>
      </c>
      <c r="J181">
        <f t="shared" si="4"/>
        <v>-1.2623242600595995E-2</v>
      </c>
      <c r="K181">
        <f t="shared" si="5"/>
        <v>-0.64682583844089414</v>
      </c>
    </row>
    <row r="182" spans="1:11" x14ac:dyDescent="0.3">
      <c r="A182">
        <v>179</v>
      </c>
      <c r="B182" s="2">
        <v>44308</v>
      </c>
      <c r="C182">
        <v>98.03</v>
      </c>
      <c r="D182">
        <v>99.73</v>
      </c>
      <c r="E182">
        <v>97.27</v>
      </c>
      <c r="F182">
        <v>99.65</v>
      </c>
      <c r="G182" s="1">
        <v>98577</v>
      </c>
      <c r="H182" s="1">
        <v>9685493</v>
      </c>
      <c r="J182">
        <f t="shared" si="4"/>
        <v>2.0069597199418036E-2</v>
      </c>
      <c r="K182">
        <f t="shared" si="5"/>
        <v>0.92164917996342832</v>
      </c>
    </row>
    <row r="183" spans="1:11" x14ac:dyDescent="0.3">
      <c r="A183">
        <v>180</v>
      </c>
      <c r="B183" s="2">
        <v>44307</v>
      </c>
      <c r="C183">
        <v>98.52</v>
      </c>
      <c r="D183">
        <v>99.9</v>
      </c>
      <c r="E183">
        <v>95.96</v>
      </c>
      <c r="F183">
        <v>97.67</v>
      </c>
      <c r="G183" s="1">
        <v>164398</v>
      </c>
      <c r="H183" s="1">
        <v>16100104</v>
      </c>
      <c r="J183">
        <f t="shared" si="4"/>
        <v>-3.2709831883414009E-3</v>
      </c>
      <c r="K183">
        <f t="shared" si="5"/>
        <v>-0.1981408865221034</v>
      </c>
    </row>
    <row r="184" spans="1:11" x14ac:dyDescent="0.3">
      <c r="A184">
        <v>181</v>
      </c>
      <c r="B184" s="2">
        <v>44306</v>
      </c>
      <c r="C184">
        <v>102.5</v>
      </c>
      <c r="D184">
        <v>102.8</v>
      </c>
      <c r="E184">
        <v>97.99</v>
      </c>
      <c r="F184">
        <v>97.99</v>
      </c>
      <c r="G184" s="1">
        <v>149265</v>
      </c>
      <c r="H184" s="1">
        <v>14894073</v>
      </c>
      <c r="J184">
        <f t="shared" si="4"/>
        <v>-4.7530739593955866E-2</v>
      </c>
      <c r="K184">
        <f t="shared" si="5"/>
        <v>-2.3215514763490899</v>
      </c>
    </row>
    <row r="185" spans="1:11" x14ac:dyDescent="0.3">
      <c r="A185">
        <v>182</v>
      </c>
      <c r="B185" s="2">
        <v>44305</v>
      </c>
      <c r="C185">
        <v>103.76</v>
      </c>
      <c r="D185">
        <v>104.14</v>
      </c>
      <c r="E185">
        <v>102.56</v>
      </c>
      <c r="F185">
        <v>102.76</v>
      </c>
      <c r="G185" s="1">
        <v>69141</v>
      </c>
      <c r="H185" s="1">
        <v>7149066</v>
      </c>
      <c r="J185">
        <f t="shared" si="4"/>
        <v>-6.2087898326459784E-3</v>
      </c>
      <c r="K185">
        <f t="shared" si="5"/>
        <v>-0.33908539787935743</v>
      </c>
    </row>
    <row r="186" spans="1:11" x14ac:dyDescent="0.3">
      <c r="A186">
        <v>183</v>
      </c>
      <c r="B186" s="2">
        <v>44302</v>
      </c>
      <c r="C186">
        <v>103.02</v>
      </c>
      <c r="D186">
        <v>104.56</v>
      </c>
      <c r="E186">
        <v>102.92</v>
      </c>
      <c r="F186">
        <v>103.4</v>
      </c>
      <c r="G186" s="1">
        <v>105917</v>
      </c>
      <c r="H186" s="1">
        <v>10990567</v>
      </c>
      <c r="J186">
        <f t="shared" si="4"/>
        <v>4.8473192343247758E-3</v>
      </c>
      <c r="K186">
        <f t="shared" si="5"/>
        <v>0.19134361894437252</v>
      </c>
    </row>
    <row r="187" spans="1:11" x14ac:dyDescent="0.3">
      <c r="A187">
        <v>184</v>
      </c>
      <c r="B187" s="2">
        <v>44301</v>
      </c>
      <c r="C187">
        <v>99.48</v>
      </c>
      <c r="D187">
        <v>104.06</v>
      </c>
      <c r="E187">
        <v>99.48</v>
      </c>
      <c r="F187">
        <v>102.9</v>
      </c>
      <c r="G187" s="1">
        <v>199922</v>
      </c>
      <c r="H187" s="1">
        <v>20354741</v>
      </c>
      <c r="J187">
        <f t="shared" si="4"/>
        <v>2.5591947872114058E-2</v>
      </c>
      <c r="K187">
        <f t="shared" si="5"/>
        <v>1.1865900393680096</v>
      </c>
    </row>
    <row r="188" spans="1:11" x14ac:dyDescent="0.3">
      <c r="A188">
        <v>185</v>
      </c>
      <c r="B188" s="2">
        <v>44300</v>
      </c>
      <c r="C188">
        <v>98.58</v>
      </c>
      <c r="D188">
        <v>100.62</v>
      </c>
      <c r="E188">
        <v>97.93</v>
      </c>
      <c r="F188">
        <v>100.3</v>
      </c>
      <c r="G188" s="1">
        <v>102253</v>
      </c>
      <c r="H188" s="1">
        <v>10151144</v>
      </c>
      <c r="J188">
        <f t="shared" si="4"/>
        <v>1.9124890909682089E-2</v>
      </c>
      <c r="K188">
        <f t="shared" si="5"/>
        <v>0.87632585460398271</v>
      </c>
    </row>
    <row r="189" spans="1:11" x14ac:dyDescent="0.3">
      <c r="A189">
        <v>186</v>
      </c>
      <c r="B189" s="2">
        <v>44299</v>
      </c>
      <c r="C189">
        <v>100.2</v>
      </c>
      <c r="D189">
        <v>100.54</v>
      </c>
      <c r="E189">
        <v>97.76</v>
      </c>
      <c r="F189">
        <v>98.4</v>
      </c>
      <c r="G189" s="1">
        <v>126584</v>
      </c>
      <c r="H189" s="1">
        <v>12524593</v>
      </c>
      <c r="J189">
        <f t="shared" si="4"/>
        <v>-1.4928661353364632E-2</v>
      </c>
      <c r="K189">
        <f t="shared" si="5"/>
        <v>-0.75743084378144909</v>
      </c>
    </row>
    <row r="190" spans="1:11" x14ac:dyDescent="0.3">
      <c r="A190">
        <v>187</v>
      </c>
      <c r="B190" s="2">
        <v>44298</v>
      </c>
      <c r="C190">
        <v>101.56</v>
      </c>
      <c r="D190">
        <v>101.56</v>
      </c>
      <c r="E190">
        <v>99.22</v>
      </c>
      <c r="F190">
        <v>99.88</v>
      </c>
      <c r="G190" s="1">
        <v>90226</v>
      </c>
      <c r="H190" s="1">
        <v>9049904</v>
      </c>
      <c r="J190">
        <f t="shared" si="4"/>
        <v>-1.3129291441792736E-2</v>
      </c>
      <c r="K190">
        <f t="shared" si="5"/>
        <v>-0.67110408928618182</v>
      </c>
    </row>
    <row r="191" spans="1:11" x14ac:dyDescent="0.3">
      <c r="A191">
        <v>188</v>
      </c>
      <c r="B191" s="2">
        <v>44295</v>
      </c>
      <c r="C191">
        <v>101.46</v>
      </c>
      <c r="D191">
        <v>104.02</v>
      </c>
      <c r="E191">
        <v>100.98</v>
      </c>
      <c r="F191">
        <v>101.2</v>
      </c>
      <c r="G191" s="1">
        <v>135121</v>
      </c>
      <c r="H191" s="1">
        <v>13855830</v>
      </c>
      <c r="J191">
        <f t="shared" si="4"/>
        <v>3.5636545336461206E-3</v>
      </c>
      <c r="K191">
        <f t="shared" si="5"/>
        <v>0.12975839027234176</v>
      </c>
    </row>
    <row r="192" spans="1:11" x14ac:dyDescent="0.3">
      <c r="A192">
        <v>189</v>
      </c>
      <c r="B192" s="2">
        <v>44294</v>
      </c>
      <c r="C192">
        <v>100.98</v>
      </c>
      <c r="D192">
        <v>101.32</v>
      </c>
      <c r="E192">
        <v>99.77</v>
      </c>
      <c r="F192">
        <v>100.84</v>
      </c>
      <c r="G192" s="1">
        <v>121885</v>
      </c>
      <c r="H192" s="1">
        <v>12236560</v>
      </c>
      <c r="J192">
        <f t="shared" si="4"/>
        <v>2.7805380377270953E-3</v>
      </c>
      <c r="K192">
        <f t="shared" si="5"/>
        <v>9.2187513350576317E-2</v>
      </c>
    </row>
    <row r="193" spans="1:11" x14ac:dyDescent="0.3">
      <c r="A193">
        <v>190</v>
      </c>
      <c r="B193" s="2">
        <v>44293</v>
      </c>
      <c r="C193">
        <v>100.5</v>
      </c>
      <c r="D193">
        <v>101.66</v>
      </c>
      <c r="E193">
        <v>100.28</v>
      </c>
      <c r="F193">
        <v>100.56</v>
      </c>
      <c r="G193" s="1">
        <v>46938</v>
      </c>
      <c r="H193" s="1">
        <v>4735294</v>
      </c>
      <c r="J193">
        <f t="shared" si="4"/>
        <v>7.9586156210335337E-4</v>
      </c>
      <c r="K193">
        <f t="shared" si="5"/>
        <v>-3.029527771352731E-3</v>
      </c>
    </row>
    <row r="194" spans="1:11" x14ac:dyDescent="0.3">
      <c r="A194">
        <v>191</v>
      </c>
      <c r="B194" s="2">
        <v>44292</v>
      </c>
      <c r="C194">
        <v>101.56</v>
      </c>
      <c r="D194">
        <v>102.1</v>
      </c>
      <c r="E194">
        <v>99.41</v>
      </c>
      <c r="F194">
        <v>100.48</v>
      </c>
      <c r="G194" s="1">
        <v>109563</v>
      </c>
      <c r="H194" s="1">
        <v>11016742</v>
      </c>
      <c r="J194">
        <f t="shared" si="4"/>
        <v>9.9571849310091994E-4</v>
      </c>
      <c r="K194">
        <f t="shared" si="5"/>
        <v>6.5588287446971573E-3</v>
      </c>
    </row>
    <row r="195" spans="1:11" x14ac:dyDescent="0.3">
      <c r="A195">
        <v>192</v>
      </c>
      <c r="B195" s="2">
        <v>44287</v>
      </c>
      <c r="C195">
        <v>96.94</v>
      </c>
      <c r="D195">
        <v>101.4</v>
      </c>
      <c r="E195">
        <v>96.54</v>
      </c>
      <c r="F195">
        <v>100.38</v>
      </c>
      <c r="G195" s="1">
        <v>134879</v>
      </c>
      <c r="H195" s="1">
        <v>13435626</v>
      </c>
      <c r="J195">
        <f t="shared" si="4"/>
        <v>4.0249335249311347E-2</v>
      </c>
      <c r="K195">
        <f t="shared" si="5"/>
        <v>1.8897943518975973</v>
      </c>
    </row>
    <row r="196" spans="1:11" x14ac:dyDescent="0.3">
      <c r="A196">
        <v>193</v>
      </c>
      <c r="B196" s="2">
        <v>44286</v>
      </c>
      <c r="C196">
        <v>97.5</v>
      </c>
      <c r="D196">
        <v>98</v>
      </c>
      <c r="E196">
        <v>96.32</v>
      </c>
      <c r="F196">
        <v>96.42</v>
      </c>
      <c r="G196" s="1">
        <v>179585</v>
      </c>
      <c r="H196" s="1">
        <v>17357894</v>
      </c>
      <c r="J196">
        <f t="shared" si="4"/>
        <v>-1.3187910071260897E-2</v>
      </c>
      <c r="K196">
        <f t="shared" si="5"/>
        <v>-0.67391638263531672</v>
      </c>
    </row>
    <row r="197" spans="1:11" x14ac:dyDescent="0.3">
      <c r="A197">
        <v>194</v>
      </c>
      <c r="B197" s="2">
        <v>44285</v>
      </c>
      <c r="C197">
        <v>97.49</v>
      </c>
      <c r="D197">
        <v>98.3</v>
      </c>
      <c r="E197">
        <v>96.94</v>
      </c>
      <c r="F197">
        <v>97.7</v>
      </c>
      <c r="G197" s="1">
        <v>82654</v>
      </c>
      <c r="H197" s="1">
        <v>8086001</v>
      </c>
      <c r="J197">
        <f t="shared" ref="J197:J257" si="6">LN(F197/F198)</f>
        <v>3.4861103694652914E-3</v>
      </c>
      <c r="K197">
        <f t="shared" ref="K197:K257" si="7">(J197-$M$6)/$M$7</f>
        <v>0.12603812353856533</v>
      </c>
    </row>
    <row r="198" spans="1:11" x14ac:dyDescent="0.3">
      <c r="A198">
        <v>195</v>
      </c>
      <c r="B198" s="2">
        <v>44284</v>
      </c>
      <c r="C198">
        <v>98.54</v>
      </c>
      <c r="D198">
        <v>98.68</v>
      </c>
      <c r="E198">
        <v>96.44</v>
      </c>
      <c r="F198">
        <v>97.36</v>
      </c>
      <c r="G198" s="1">
        <v>79085</v>
      </c>
      <c r="H198" s="1">
        <v>7679160</v>
      </c>
      <c r="J198">
        <f t="shared" si="6"/>
        <v>-3.8954431627369452E-3</v>
      </c>
      <c r="K198">
        <f t="shared" si="7"/>
        <v>-0.22810004197706618</v>
      </c>
    </row>
    <row r="199" spans="1:11" x14ac:dyDescent="0.3">
      <c r="A199">
        <v>196</v>
      </c>
      <c r="B199" s="2">
        <v>44281</v>
      </c>
      <c r="C199">
        <v>97.42</v>
      </c>
      <c r="D199">
        <v>98.67</v>
      </c>
      <c r="E199">
        <v>96.7</v>
      </c>
      <c r="F199">
        <v>97.74</v>
      </c>
      <c r="G199" s="1">
        <v>101586</v>
      </c>
      <c r="H199" s="1">
        <v>9924587</v>
      </c>
      <c r="J199">
        <f t="shared" si="6"/>
        <v>1.3182477201182853E-2</v>
      </c>
      <c r="K199">
        <f t="shared" si="7"/>
        <v>0.59123200812814258</v>
      </c>
    </row>
    <row r="200" spans="1:11" x14ac:dyDescent="0.3">
      <c r="A200">
        <v>197</v>
      </c>
      <c r="B200" s="2">
        <v>44280</v>
      </c>
      <c r="C200">
        <v>95.12</v>
      </c>
      <c r="D200">
        <v>96.6</v>
      </c>
      <c r="E200">
        <v>94.19</v>
      </c>
      <c r="F200">
        <v>96.46</v>
      </c>
      <c r="G200" s="1">
        <v>164523</v>
      </c>
      <c r="H200" s="1">
        <v>15649559</v>
      </c>
      <c r="J200">
        <f t="shared" si="6"/>
        <v>3.3229521750111498E-3</v>
      </c>
      <c r="K200">
        <f t="shared" si="7"/>
        <v>0.1182104293518656</v>
      </c>
    </row>
    <row r="201" spans="1:11" x14ac:dyDescent="0.3">
      <c r="A201">
        <v>198</v>
      </c>
      <c r="B201" s="2">
        <v>44279</v>
      </c>
      <c r="C201">
        <v>95</v>
      </c>
      <c r="D201">
        <v>96.74</v>
      </c>
      <c r="E201">
        <v>93.13</v>
      </c>
      <c r="F201">
        <v>96.14</v>
      </c>
      <c r="G201" s="1">
        <v>127451</v>
      </c>
      <c r="H201" s="1">
        <v>12154366</v>
      </c>
      <c r="J201">
        <f t="shared" si="6"/>
        <v>7.8317113086978467E-3</v>
      </c>
      <c r="K201">
        <f t="shared" si="7"/>
        <v>0.33452311764842846</v>
      </c>
    </row>
    <row r="202" spans="1:11" x14ac:dyDescent="0.3">
      <c r="A202">
        <v>199</v>
      </c>
      <c r="B202" s="2">
        <v>44278</v>
      </c>
      <c r="C202">
        <v>96</v>
      </c>
      <c r="D202">
        <v>97.03</v>
      </c>
      <c r="E202">
        <v>95.31</v>
      </c>
      <c r="F202">
        <v>95.39</v>
      </c>
      <c r="G202" s="1">
        <v>115855</v>
      </c>
      <c r="H202" s="1">
        <v>11128827</v>
      </c>
      <c r="J202">
        <f t="shared" si="6"/>
        <v>-1.8488270694230875E-2</v>
      </c>
      <c r="K202">
        <f t="shared" si="7"/>
        <v>-0.92820702476114436</v>
      </c>
    </row>
    <row r="203" spans="1:11" x14ac:dyDescent="0.3">
      <c r="A203">
        <v>200</v>
      </c>
      <c r="B203" s="2">
        <v>44277</v>
      </c>
      <c r="C203">
        <v>97.3</v>
      </c>
      <c r="D203">
        <v>97.99</v>
      </c>
      <c r="E203">
        <v>96.26</v>
      </c>
      <c r="F203">
        <v>97.17</v>
      </c>
      <c r="G203" s="1">
        <v>197552</v>
      </c>
      <c r="H203" s="1">
        <v>19188582</v>
      </c>
      <c r="J203">
        <f t="shared" si="6"/>
        <v>-9.2578312429214711E-4</v>
      </c>
      <c r="K203">
        <f t="shared" si="7"/>
        <v>-8.562732893204382E-2</v>
      </c>
    </row>
    <row r="204" spans="1:11" x14ac:dyDescent="0.3">
      <c r="A204">
        <v>201</v>
      </c>
      <c r="B204" s="2">
        <v>44274</v>
      </c>
      <c r="C204">
        <v>100.2</v>
      </c>
      <c r="D204">
        <v>100.2</v>
      </c>
      <c r="E204">
        <v>97.26</v>
      </c>
      <c r="F204">
        <v>97.26</v>
      </c>
      <c r="G204" s="1">
        <v>475277</v>
      </c>
      <c r="H204" s="1">
        <v>46591341</v>
      </c>
      <c r="J204">
        <f t="shared" si="6"/>
        <v>-3.8920125422907507E-2</v>
      </c>
      <c r="K204">
        <f t="shared" si="7"/>
        <v>-1.908447772204007</v>
      </c>
    </row>
    <row r="205" spans="1:11" x14ac:dyDescent="0.3">
      <c r="A205">
        <v>202</v>
      </c>
      <c r="B205" s="2">
        <v>44273</v>
      </c>
      <c r="C205">
        <v>102</v>
      </c>
      <c r="D205">
        <v>102.44</v>
      </c>
      <c r="E205">
        <v>100.66</v>
      </c>
      <c r="F205">
        <v>101.12</v>
      </c>
      <c r="G205" s="1">
        <v>91684</v>
      </c>
      <c r="H205" s="1">
        <v>9314513</v>
      </c>
      <c r="J205">
        <f t="shared" si="6"/>
        <v>0</v>
      </c>
      <c r="K205">
        <f t="shared" si="7"/>
        <v>-4.1211863288954792E-2</v>
      </c>
    </row>
    <row r="206" spans="1:11" x14ac:dyDescent="0.3">
      <c r="A206">
        <v>203</v>
      </c>
      <c r="B206" s="2">
        <v>44272</v>
      </c>
      <c r="C206">
        <v>101.9</v>
      </c>
      <c r="D206">
        <v>102.58</v>
      </c>
      <c r="E206">
        <v>100.94</v>
      </c>
      <c r="F206">
        <v>101.12</v>
      </c>
      <c r="G206" s="1">
        <v>85391</v>
      </c>
      <c r="H206" s="1">
        <v>8683558</v>
      </c>
      <c r="J206">
        <f t="shared" si="6"/>
        <v>-5.7193726559669521E-3</v>
      </c>
      <c r="K206">
        <f t="shared" si="7"/>
        <v>-0.31560506946815903</v>
      </c>
    </row>
    <row r="207" spans="1:11" x14ac:dyDescent="0.3">
      <c r="A207">
        <v>204</v>
      </c>
      <c r="B207" s="2">
        <v>44271</v>
      </c>
      <c r="C207">
        <v>100.22</v>
      </c>
      <c r="D207">
        <v>103.08</v>
      </c>
      <c r="E207">
        <v>99.8</v>
      </c>
      <c r="F207">
        <v>101.7</v>
      </c>
      <c r="G207" s="1">
        <v>139897</v>
      </c>
      <c r="H207" s="1">
        <v>14248906</v>
      </c>
      <c r="J207">
        <f t="shared" si="6"/>
        <v>1.6257296994455279E-2</v>
      </c>
      <c r="K207">
        <f t="shared" si="7"/>
        <v>0.73874987630186029</v>
      </c>
    </row>
    <row r="208" spans="1:11" x14ac:dyDescent="0.3">
      <c r="A208">
        <v>205</v>
      </c>
      <c r="B208" s="2">
        <v>44270</v>
      </c>
      <c r="C208">
        <v>100.4</v>
      </c>
      <c r="D208">
        <v>101.24</v>
      </c>
      <c r="E208">
        <v>99.66</v>
      </c>
      <c r="F208">
        <v>100.06</v>
      </c>
      <c r="G208" s="1">
        <v>93229</v>
      </c>
      <c r="H208" s="1">
        <v>9352932</v>
      </c>
      <c r="J208">
        <f t="shared" si="6"/>
        <v>1.4001402427366635E-3</v>
      </c>
      <c r="K208">
        <f t="shared" si="7"/>
        <v>2.5961407874661845E-2</v>
      </c>
    </row>
    <row r="209" spans="1:11" x14ac:dyDescent="0.3">
      <c r="A209">
        <v>206</v>
      </c>
      <c r="B209" s="2">
        <v>44267</v>
      </c>
      <c r="C209">
        <v>98.81</v>
      </c>
      <c r="D209">
        <v>100.12</v>
      </c>
      <c r="E209">
        <v>97.8</v>
      </c>
      <c r="F209">
        <v>99.92</v>
      </c>
      <c r="G209" s="1">
        <v>102632</v>
      </c>
      <c r="H209" s="1">
        <v>10158711</v>
      </c>
      <c r="J209">
        <f t="shared" si="6"/>
        <v>7.4334847563344757E-3</v>
      </c>
      <c r="K209">
        <f t="shared" si="7"/>
        <v>0.31541775993499543</v>
      </c>
    </row>
    <row r="210" spans="1:11" x14ac:dyDescent="0.3">
      <c r="A210">
        <v>207</v>
      </c>
      <c r="B210" s="2">
        <v>44266</v>
      </c>
      <c r="C210">
        <v>99.76</v>
      </c>
      <c r="D210">
        <v>100.04</v>
      </c>
      <c r="E210">
        <v>97.53</v>
      </c>
      <c r="F210">
        <v>99.18</v>
      </c>
      <c r="G210" s="1">
        <v>149586</v>
      </c>
      <c r="H210" s="1">
        <v>14755413</v>
      </c>
      <c r="J210">
        <f t="shared" si="6"/>
        <v>1.41257212470184E-3</v>
      </c>
      <c r="K210">
        <f t="shared" si="7"/>
        <v>2.6557841112441395E-2</v>
      </c>
    </row>
    <row r="211" spans="1:11" x14ac:dyDescent="0.3">
      <c r="A211">
        <v>208</v>
      </c>
      <c r="B211" s="2">
        <v>44265</v>
      </c>
      <c r="C211">
        <v>99.52</v>
      </c>
      <c r="D211">
        <v>101</v>
      </c>
      <c r="E211">
        <v>98.66</v>
      </c>
      <c r="F211">
        <v>99.04</v>
      </c>
      <c r="G211" s="1">
        <v>121648</v>
      </c>
      <c r="H211" s="1">
        <v>12118806</v>
      </c>
      <c r="J211">
        <f t="shared" si="6"/>
        <v>-1.2841267948324511E-2</v>
      </c>
      <c r="K211">
        <f t="shared" si="7"/>
        <v>-0.65728584477203411</v>
      </c>
    </row>
    <row r="212" spans="1:11" x14ac:dyDescent="0.3">
      <c r="A212">
        <v>209</v>
      </c>
      <c r="B212" s="2">
        <v>44264</v>
      </c>
      <c r="C212">
        <v>100.7</v>
      </c>
      <c r="D212">
        <v>101.06</v>
      </c>
      <c r="E212">
        <v>99.14</v>
      </c>
      <c r="F212">
        <v>100.32</v>
      </c>
      <c r="G212" s="1">
        <v>133345</v>
      </c>
      <c r="H212" s="1">
        <v>13355892</v>
      </c>
      <c r="J212">
        <f t="shared" si="6"/>
        <v>-1.7926506145199395E-3</v>
      </c>
      <c r="K212">
        <f t="shared" si="7"/>
        <v>-0.12721625210318302</v>
      </c>
    </row>
    <row r="213" spans="1:11" x14ac:dyDescent="0.3">
      <c r="A213">
        <v>210</v>
      </c>
      <c r="B213" s="2">
        <v>44263</v>
      </c>
      <c r="C213">
        <v>96.62</v>
      </c>
      <c r="D213">
        <v>100.66</v>
      </c>
      <c r="E213">
        <v>96.39</v>
      </c>
      <c r="F213">
        <v>100.5</v>
      </c>
      <c r="G213" s="1">
        <v>239867</v>
      </c>
      <c r="H213" s="1">
        <v>23556289</v>
      </c>
      <c r="J213">
        <f t="shared" si="6"/>
        <v>5.270827772245084E-2</v>
      </c>
      <c r="K213">
        <f t="shared" si="7"/>
        <v>2.4875258473685866</v>
      </c>
    </row>
    <row r="214" spans="1:11" x14ac:dyDescent="0.3">
      <c r="A214">
        <v>211</v>
      </c>
      <c r="B214" s="2">
        <v>44260</v>
      </c>
      <c r="C214">
        <v>99.63</v>
      </c>
      <c r="D214">
        <v>99.65</v>
      </c>
      <c r="E214">
        <v>95.27</v>
      </c>
      <c r="F214">
        <v>95.34</v>
      </c>
      <c r="G214" s="1">
        <v>191910</v>
      </c>
      <c r="H214" s="1">
        <v>18637795</v>
      </c>
      <c r="J214">
        <f t="shared" si="6"/>
        <v>-5.1314271721541869E-2</v>
      </c>
      <c r="K214">
        <f t="shared" si="7"/>
        <v>-2.5030705997947766</v>
      </c>
    </row>
    <row r="215" spans="1:11" x14ac:dyDescent="0.3">
      <c r="A215">
        <v>212</v>
      </c>
      <c r="B215" s="2">
        <v>44259</v>
      </c>
      <c r="C215">
        <v>99.62</v>
      </c>
      <c r="D215">
        <v>101.22</v>
      </c>
      <c r="E215">
        <v>98.92</v>
      </c>
      <c r="F215">
        <v>100.36</v>
      </c>
      <c r="G215" s="1">
        <v>143327</v>
      </c>
      <c r="H215" s="1">
        <v>14346071</v>
      </c>
      <c r="J215">
        <f t="shared" si="6"/>
        <v>-3.984857594073486E-4</v>
      </c>
      <c r="K215">
        <f t="shared" si="7"/>
        <v>-6.032965674598062E-2</v>
      </c>
    </row>
    <row r="216" spans="1:11" x14ac:dyDescent="0.3">
      <c r="A216">
        <v>213</v>
      </c>
      <c r="B216" s="2">
        <v>44258</v>
      </c>
      <c r="C216">
        <v>99.64</v>
      </c>
      <c r="D216">
        <v>100.66</v>
      </c>
      <c r="E216">
        <v>98.89</v>
      </c>
      <c r="F216">
        <v>100.4</v>
      </c>
      <c r="G216" s="1">
        <v>98559</v>
      </c>
      <c r="H216" s="1">
        <v>9846861</v>
      </c>
      <c r="J216">
        <f t="shared" si="6"/>
        <v>1.3840357324351871E-2</v>
      </c>
      <c r="K216">
        <f t="shared" si="7"/>
        <v>0.62279453205103907</v>
      </c>
    </row>
    <row r="217" spans="1:11" x14ac:dyDescent="0.3">
      <c r="A217">
        <v>214</v>
      </c>
      <c r="B217" s="2">
        <v>44257</v>
      </c>
      <c r="C217">
        <v>100</v>
      </c>
      <c r="D217">
        <v>100.02</v>
      </c>
      <c r="E217">
        <v>98.46</v>
      </c>
      <c r="F217">
        <v>99.02</v>
      </c>
      <c r="G217" s="1">
        <v>109199</v>
      </c>
      <c r="H217" s="1">
        <v>10834455</v>
      </c>
      <c r="J217">
        <f t="shared" si="6"/>
        <v>-1.6823949791239655E-2</v>
      </c>
      <c r="K217">
        <f t="shared" si="7"/>
        <v>-0.848359395282694</v>
      </c>
    </row>
    <row r="218" spans="1:11" x14ac:dyDescent="0.3">
      <c r="A218">
        <v>215</v>
      </c>
      <c r="B218" s="2">
        <v>44256</v>
      </c>
      <c r="C218">
        <v>98.32</v>
      </c>
      <c r="D218">
        <v>101.22</v>
      </c>
      <c r="E218">
        <v>97.76</v>
      </c>
      <c r="F218">
        <v>100.7</v>
      </c>
      <c r="G218" s="1">
        <v>143859</v>
      </c>
      <c r="H218" s="1">
        <v>14316118</v>
      </c>
      <c r="J218">
        <f t="shared" si="6"/>
        <v>4.9257005993031393E-2</v>
      </c>
      <c r="K218">
        <f t="shared" si="7"/>
        <v>2.3219472826910339</v>
      </c>
    </row>
    <row r="219" spans="1:11" x14ac:dyDescent="0.3">
      <c r="A219">
        <v>216</v>
      </c>
      <c r="B219" s="2">
        <v>44253</v>
      </c>
      <c r="C219">
        <v>96.47</v>
      </c>
      <c r="D219">
        <v>98.12</v>
      </c>
      <c r="E219">
        <v>95.15</v>
      </c>
      <c r="F219">
        <v>95.86</v>
      </c>
      <c r="G219" s="1">
        <v>178139</v>
      </c>
      <c r="H219" s="1">
        <v>17198939</v>
      </c>
      <c r="J219">
        <f t="shared" si="6"/>
        <v>-3.1220444897181267E-2</v>
      </c>
      <c r="K219">
        <f t="shared" si="7"/>
        <v>-1.5390471135836234</v>
      </c>
    </row>
    <row r="220" spans="1:11" x14ac:dyDescent="0.3">
      <c r="A220">
        <v>217</v>
      </c>
      <c r="B220" s="2">
        <v>44252</v>
      </c>
      <c r="C220">
        <v>103.5</v>
      </c>
      <c r="D220">
        <v>103.98</v>
      </c>
      <c r="E220">
        <v>98.88</v>
      </c>
      <c r="F220">
        <v>98.9</v>
      </c>
      <c r="G220" s="1">
        <v>209232</v>
      </c>
      <c r="H220" s="1">
        <v>21161240</v>
      </c>
      <c r="J220">
        <f t="shared" si="6"/>
        <v>-3.7508117374273231E-2</v>
      </c>
      <c r="K220">
        <f t="shared" si="7"/>
        <v>-1.8407051299735895</v>
      </c>
    </row>
    <row r="221" spans="1:11" x14ac:dyDescent="0.3">
      <c r="A221">
        <v>218</v>
      </c>
      <c r="B221" s="2">
        <v>44251</v>
      </c>
      <c r="C221">
        <v>98.88</v>
      </c>
      <c r="D221">
        <v>102.72</v>
      </c>
      <c r="E221">
        <v>98.2</v>
      </c>
      <c r="F221">
        <v>102.68</v>
      </c>
      <c r="G221" s="1">
        <v>202963</v>
      </c>
      <c r="H221" s="1">
        <v>20406807</v>
      </c>
      <c r="J221">
        <f t="shared" si="6"/>
        <v>3.7710362293559237E-2</v>
      </c>
      <c r="K221">
        <f t="shared" si="7"/>
        <v>1.7679843262815398</v>
      </c>
    </row>
    <row r="222" spans="1:11" x14ac:dyDescent="0.3">
      <c r="A222">
        <v>219</v>
      </c>
      <c r="B222" s="2">
        <v>44250</v>
      </c>
      <c r="C222">
        <v>95.71</v>
      </c>
      <c r="D222">
        <v>101.28</v>
      </c>
      <c r="E222">
        <v>95.71</v>
      </c>
      <c r="F222">
        <v>98.88</v>
      </c>
      <c r="G222" s="1">
        <v>396568</v>
      </c>
      <c r="H222" s="1">
        <v>39250370</v>
      </c>
      <c r="J222">
        <f t="shared" si="6"/>
        <v>3.2584207501565536E-2</v>
      </c>
      <c r="K222">
        <f t="shared" si="7"/>
        <v>1.52205140087956</v>
      </c>
    </row>
    <row r="223" spans="1:11" x14ac:dyDescent="0.3">
      <c r="A223">
        <v>220</v>
      </c>
      <c r="B223" s="2">
        <v>44249</v>
      </c>
      <c r="C223">
        <v>90.87</v>
      </c>
      <c r="D223">
        <v>95.72</v>
      </c>
      <c r="E223">
        <v>90.26</v>
      </c>
      <c r="F223">
        <v>95.71</v>
      </c>
      <c r="G223" s="1">
        <v>211613</v>
      </c>
      <c r="H223" s="1">
        <v>19807683</v>
      </c>
      <c r="J223">
        <f t="shared" si="6"/>
        <v>4.2582328218111302E-2</v>
      </c>
      <c r="K223">
        <f t="shared" si="7"/>
        <v>2.0017222606402969</v>
      </c>
    </row>
    <row r="224" spans="1:11" x14ac:dyDescent="0.3">
      <c r="A224">
        <v>221</v>
      </c>
      <c r="B224" s="2">
        <v>44246</v>
      </c>
      <c r="C224">
        <v>91.25</v>
      </c>
      <c r="D224">
        <v>92.55</v>
      </c>
      <c r="E224">
        <v>89.88</v>
      </c>
      <c r="F224">
        <v>91.72</v>
      </c>
      <c r="G224" s="1">
        <v>280779</v>
      </c>
      <c r="H224" s="1">
        <v>25621406</v>
      </c>
      <c r="J224">
        <f t="shared" si="6"/>
        <v>4.9183114609177014E-3</v>
      </c>
      <c r="K224">
        <f t="shared" si="7"/>
        <v>0.1947495492518356</v>
      </c>
    </row>
    <row r="225" spans="1:11" x14ac:dyDescent="0.3">
      <c r="A225">
        <v>222</v>
      </c>
      <c r="B225" s="2">
        <v>44245</v>
      </c>
      <c r="C225">
        <v>90.05</v>
      </c>
      <c r="D225">
        <v>92.04</v>
      </c>
      <c r="E225">
        <v>89.95</v>
      </c>
      <c r="F225">
        <v>91.27</v>
      </c>
      <c r="G225" s="1">
        <v>236230</v>
      </c>
      <c r="H225" s="1">
        <v>21454942</v>
      </c>
      <c r="J225">
        <f t="shared" si="6"/>
        <v>-2.8514730287736337E-2</v>
      </c>
      <c r="K225">
        <f t="shared" si="7"/>
        <v>-1.4092374733747557</v>
      </c>
    </row>
    <row r="226" spans="1:11" x14ac:dyDescent="0.3">
      <c r="A226">
        <v>223</v>
      </c>
      <c r="B226" s="2">
        <v>44244</v>
      </c>
      <c r="C226">
        <v>93.86</v>
      </c>
      <c r="D226">
        <v>94.65</v>
      </c>
      <c r="E226">
        <v>93.44</v>
      </c>
      <c r="F226">
        <v>93.91</v>
      </c>
      <c r="G226" s="1">
        <v>113688</v>
      </c>
      <c r="H226" s="1">
        <v>10685827</v>
      </c>
      <c r="J226">
        <f t="shared" si="6"/>
        <v>1.9185680581277195E-3</v>
      </c>
      <c r="K226">
        <f t="shared" si="7"/>
        <v>5.0833553649115196E-2</v>
      </c>
    </row>
    <row r="227" spans="1:11" x14ac:dyDescent="0.3">
      <c r="A227">
        <v>224</v>
      </c>
      <c r="B227" s="2">
        <v>44243</v>
      </c>
      <c r="C227">
        <v>93.51</v>
      </c>
      <c r="D227">
        <v>94.52</v>
      </c>
      <c r="E227">
        <v>93.49</v>
      </c>
      <c r="F227">
        <v>93.73</v>
      </c>
      <c r="G227" s="1">
        <v>93547</v>
      </c>
      <c r="H227" s="1">
        <v>8785918</v>
      </c>
      <c r="J227">
        <f t="shared" si="6"/>
        <v>4.2684879529759397E-4</v>
      </c>
      <c r="K227">
        <f t="shared" si="7"/>
        <v>-2.0733321927736938E-2</v>
      </c>
    </row>
    <row r="228" spans="1:11" x14ac:dyDescent="0.3">
      <c r="A228">
        <v>225</v>
      </c>
      <c r="B228" s="2">
        <v>44242</v>
      </c>
      <c r="C228">
        <v>92.76</v>
      </c>
      <c r="D228">
        <v>94.27</v>
      </c>
      <c r="E228">
        <v>92.38</v>
      </c>
      <c r="F228">
        <v>93.69</v>
      </c>
      <c r="G228" s="1">
        <v>112958</v>
      </c>
      <c r="H228" s="1">
        <v>10601870</v>
      </c>
      <c r="J228">
        <f t="shared" si="6"/>
        <v>1.7550921574001368E-2</v>
      </c>
      <c r="K228">
        <f t="shared" si="7"/>
        <v>0.80081294113879642</v>
      </c>
    </row>
    <row r="229" spans="1:11" x14ac:dyDescent="0.3">
      <c r="A229">
        <v>226</v>
      </c>
      <c r="B229" s="2">
        <v>44239</v>
      </c>
      <c r="C229">
        <v>90.67</v>
      </c>
      <c r="D229">
        <v>92.17</v>
      </c>
      <c r="E229">
        <v>89.59</v>
      </c>
      <c r="F229">
        <v>92.06</v>
      </c>
      <c r="G229" s="1">
        <v>81737</v>
      </c>
      <c r="H229" s="1">
        <v>7444358</v>
      </c>
      <c r="J229">
        <f t="shared" si="6"/>
        <v>9.6049636037999989E-3</v>
      </c>
      <c r="K229">
        <f t="shared" si="7"/>
        <v>0.41959685071075675</v>
      </c>
    </row>
    <row r="230" spans="1:11" x14ac:dyDescent="0.3">
      <c r="A230">
        <v>227</v>
      </c>
      <c r="B230" s="2">
        <v>44238</v>
      </c>
      <c r="C230">
        <v>92.2</v>
      </c>
      <c r="D230">
        <v>92.2</v>
      </c>
      <c r="E230">
        <v>90.87</v>
      </c>
      <c r="F230">
        <v>91.18</v>
      </c>
      <c r="G230" s="1">
        <v>140875</v>
      </c>
      <c r="H230" s="1">
        <v>12857857</v>
      </c>
      <c r="J230">
        <f t="shared" si="6"/>
        <v>-5.7958497855573003E-3</v>
      </c>
      <c r="K230">
        <f t="shared" si="7"/>
        <v>-0.31927414404153642</v>
      </c>
    </row>
    <row r="231" spans="1:11" x14ac:dyDescent="0.3">
      <c r="A231">
        <v>228</v>
      </c>
      <c r="B231" s="2">
        <v>44237</v>
      </c>
      <c r="C231">
        <v>93.01</v>
      </c>
      <c r="D231">
        <v>93.6</v>
      </c>
      <c r="E231">
        <v>91.3</v>
      </c>
      <c r="F231">
        <v>91.71</v>
      </c>
      <c r="G231" s="1">
        <v>87745</v>
      </c>
      <c r="H231" s="1">
        <v>8081691</v>
      </c>
      <c r="J231">
        <f t="shared" si="6"/>
        <v>-7.6037733290962991E-3</v>
      </c>
      <c r="K231">
        <f t="shared" si="7"/>
        <v>-0.40601126845691748</v>
      </c>
    </row>
    <row r="232" spans="1:11" x14ac:dyDescent="0.3">
      <c r="A232">
        <v>229</v>
      </c>
      <c r="B232" s="2">
        <v>44236</v>
      </c>
      <c r="C232">
        <v>94</v>
      </c>
      <c r="D232">
        <v>94.88</v>
      </c>
      <c r="E232">
        <v>91.93</v>
      </c>
      <c r="F232">
        <v>92.41</v>
      </c>
      <c r="G232" s="1">
        <v>168682</v>
      </c>
      <c r="H232" s="1">
        <v>15708237</v>
      </c>
      <c r="J232">
        <f t="shared" si="6"/>
        <v>-1.4929658112229922E-2</v>
      </c>
      <c r="K232">
        <f t="shared" si="7"/>
        <v>-0.75747866438648503</v>
      </c>
    </row>
    <row r="233" spans="1:11" x14ac:dyDescent="0.3">
      <c r="A233">
        <v>230</v>
      </c>
      <c r="B233" s="2">
        <v>44235</v>
      </c>
      <c r="C233">
        <v>94</v>
      </c>
      <c r="D233">
        <v>94.77</v>
      </c>
      <c r="E233">
        <v>92.57</v>
      </c>
      <c r="F233">
        <v>93.8</v>
      </c>
      <c r="G233" s="1">
        <v>170565</v>
      </c>
      <c r="H233" s="1">
        <v>16019811</v>
      </c>
      <c r="J233">
        <f t="shared" si="6"/>
        <v>4.4876664693879768E-3</v>
      </c>
      <c r="K233">
        <f t="shared" si="7"/>
        <v>0.17408888119280011</v>
      </c>
    </row>
    <row r="234" spans="1:11" x14ac:dyDescent="0.3">
      <c r="A234">
        <v>231</v>
      </c>
      <c r="B234" s="2">
        <v>44232</v>
      </c>
      <c r="C234">
        <v>93.13</v>
      </c>
      <c r="D234">
        <v>94.54</v>
      </c>
      <c r="E234">
        <v>91.96</v>
      </c>
      <c r="F234">
        <v>93.38</v>
      </c>
      <c r="G234" s="1">
        <v>299985</v>
      </c>
      <c r="H234" s="1">
        <v>28077986</v>
      </c>
      <c r="J234">
        <f t="shared" si="6"/>
        <v>2.4660924951934683E-3</v>
      </c>
      <c r="K234">
        <f t="shared" si="7"/>
        <v>7.7101641914214397E-2</v>
      </c>
    </row>
    <row r="235" spans="1:11" x14ac:dyDescent="0.3">
      <c r="A235">
        <v>232</v>
      </c>
      <c r="B235" s="2">
        <v>44231</v>
      </c>
      <c r="C235">
        <v>90</v>
      </c>
      <c r="D235">
        <v>93.15</v>
      </c>
      <c r="E235">
        <v>89.68</v>
      </c>
      <c r="F235">
        <v>93.15</v>
      </c>
      <c r="G235" s="1">
        <v>221435</v>
      </c>
      <c r="H235" s="1">
        <v>20400514</v>
      </c>
      <c r="J235">
        <f t="shared" si="6"/>
        <v>3.6403429388005559E-2</v>
      </c>
      <c r="K235">
        <f t="shared" si="7"/>
        <v>1.7052827798380084</v>
      </c>
    </row>
    <row r="236" spans="1:11" x14ac:dyDescent="0.3">
      <c r="A236">
        <v>233</v>
      </c>
      <c r="B236" s="2">
        <v>44230</v>
      </c>
      <c r="C236">
        <v>89.83</v>
      </c>
      <c r="D236">
        <v>90.9</v>
      </c>
      <c r="E236">
        <v>88.63</v>
      </c>
      <c r="F236">
        <v>89.82</v>
      </c>
      <c r="G236" s="1">
        <v>222329</v>
      </c>
      <c r="H236" s="1">
        <v>19914037</v>
      </c>
      <c r="J236">
        <f t="shared" si="6"/>
        <v>1.3450101888248349E-2</v>
      </c>
      <c r="K236">
        <f t="shared" si="7"/>
        <v>0.6040715974247054</v>
      </c>
    </row>
    <row r="237" spans="1:11" x14ac:dyDescent="0.3">
      <c r="A237">
        <v>234</v>
      </c>
      <c r="B237" s="2">
        <v>44229</v>
      </c>
      <c r="C237">
        <v>85.46</v>
      </c>
      <c r="D237">
        <v>88.8</v>
      </c>
      <c r="E237">
        <v>85.23</v>
      </c>
      <c r="F237">
        <v>88.62</v>
      </c>
      <c r="G237" s="1">
        <v>388766</v>
      </c>
      <c r="H237" s="1">
        <v>34069133</v>
      </c>
      <c r="J237">
        <f t="shared" si="6"/>
        <v>6.3230417475547113E-2</v>
      </c>
      <c r="K237">
        <f t="shared" si="7"/>
        <v>2.9923370979006814</v>
      </c>
    </row>
    <row r="238" spans="1:11" x14ac:dyDescent="0.3">
      <c r="A238">
        <v>235</v>
      </c>
      <c r="B238" s="2">
        <v>44228</v>
      </c>
      <c r="C238">
        <v>84.1</v>
      </c>
      <c r="D238">
        <v>84.2</v>
      </c>
      <c r="E238">
        <v>82.5</v>
      </c>
      <c r="F238">
        <v>83.19</v>
      </c>
      <c r="G238" s="1">
        <v>226680</v>
      </c>
      <c r="H238" s="1">
        <v>18906618</v>
      </c>
      <c r="J238">
        <f t="shared" si="6"/>
        <v>-2.4038461654216268E-4</v>
      </c>
      <c r="K238">
        <f t="shared" si="7"/>
        <v>-5.2744580182362229E-2</v>
      </c>
    </row>
    <row r="239" spans="1:11" x14ac:dyDescent="0.3">
      <c r="A239">
        <v>236</v>
      </c>
      <c r="B239" s="2">
        <v>44225</v>
      </c>
      <c r="C239">
        <v>82.85</v>
      </c>
      <c r="D239">
        <v>85.47</v>
      </c>
      <c r="E239">
        <v>81.900000000000006</v>
      </c>
      <c r="F239">
        <v>83.21</v>
      </c>
      <c r="G239" s="1">
        <v>267964</v>
      </c>
      <c r="H239" s="1">
        <v>22357596</v>
      </c>
      <c r="J239">
        <f t="shared" si="6"/>
        <v>-2.2577004576531216E-2</v>
      </c>
      <c r="K239">
        <f t="shared" si="7"/>
        <v>-1.1243685387354871</v>
      </c>
    </row>
    <row r="240" spans="1:11" x14ac:dyDescent="0.3">
      <c r="A240">
        <v>237</v>
      </c>
      <c r="B240" s="2">
        <v>44224</v>
      </c>
      <c r="C240">
        <v>83.47</v>
      </c>
      <c r="D240">
        <v>86.71</v>
      </c>
      <c r="E240">
        <v>82.48</v>
      </c>
      <c r="F240">
        <v>85.11</v>
      </c>
      <c r="G240" s="1">
        <v>281522</v>
      </c>
      <c r="H240" s="1">
        <v>23773820</v>
      </c>
      <c r="J240">
        <f t="shared" si="6"/>
        <v>9.5626724810598581E-3</v>
      </c>
      <c r="K240">
        <f t="shared" si="7"/>
        <v>0.41756788749055485</v>
      </c>
    </row>
    <row r="241" spans="1:11" x14ac:dyDescent="0.3">
      <c r="A241">
        <v>238</v>
      </c>
      <c r="B241" s="2">
        <v>44223</v>
      </c>
      <c r="C241">
        <v>85.63</v>
      </c>
      <c r="D241">
        <v>85.63</v>
      </c>
      <c r="E241">
        <v>83.33</v>
      </c>
      <c r="F241">
        <v>84.3</v>
      </c>
      <c r="G241" s="1">
        <v>234330</v>
      </c>
      <c r="H241" s="1">
        <v>19751514</v>
      </c>
      <c r="J241">
        <f t="shared" si="6"/>
        <v>-1.2261412752044164E-2</v>
      </c>
      <c r="K241">
        <f t="shared" si="7"/>
        <v>-0.62946665270364521</v>
      </c>
    </row>
    <row r="242" spans="1:11" x14ac:dyDescent="0.3">
      <c r="A242">
        <v>239</v>
      </c>
      <c r="B242" s="2">
        <v>44222</v>
      </c>
      <c r="C242">
        <v>85</v>
      </c>
      <c r="D242">
        <v>87.16</v>
      </c>
      <c r="E242">
        <v>83.78</v>
      </c>
      <c r="F242">
        <v>85.34</v>
      </c>
      <c r="G242" s="1">
        <v>268014</v>
      </c>
      <c r="H242" s="1">
        <v>22962619</v>
      </c>
      <c r="J242">
        <f t="shared" si="6"/>
        <v>5.8761480633720995E-3</v>
      </c>
      <c r="K242">
        <f t="shared" si="7"/>
        <v>0.24070281583415162</v>
      </c>
    </row>
    <row r="243" spans="1:11" x14ac:dyDescent="0.3">
      <c r="A243">
        <v>240</v>
      </c>
      <c r="B243" s="2">
        <v>44221</v>
      </c>
      <c r="C243">
        <v>88.88</v>
      </c>
      <c r="D243">
        <v>88.9</v>
      </c>
      <c r="E243">
        <v>84.58</v>
      </c>
      <c r="F243">
        <v>84.84</v>
      </c>
      <c r="G243" s="1">
        <v>344084</v>
      </c>
      <c r="H243" s="1">
        <v>29560552</v>
      </c>
      <c r="J243">
        <f t="shared" si="6"/>
        <v>-4.5619520301642555E-2</v>
      </c>
      <c r="K243">
        <f t="shared" si="7"/>
        <v>-2.229858624549641</v>
      </c>
    </row>
    <row r="244" spans="1:11" x14ac:dyDescent="0.3">
      <c r="A244">
        <v>241</v>
      </c>
      <c r="B244" s="2">
        <v>44218</v>
      </c>
      <c r="C244">
        <v>89.35</v>
      </c>
      <c r="D244">
        <v>89.8</v>
      </c>
      <c r="E244">
        <v>88</v>
      </c>
      <c r="F244">
        <v>88.8</v>
      </c>
      <c r="G244" s="1">
        <v>231580</v>
      </c>
      <c r="H244" s="1">
        <v>20542108</v>
      </c>
      <c r="J244">
        <f t="shared" si="6"/>
        <v>-7.4049480065776817E-3</v>
      </c>
      <c r="K244">
        <f t="shared" si="7"/>
        <v>-0.3964724044945247</v>
      </c>
    </row>
    <row r="245" spans="1:11" x14ac:dyDescent="0.3">
      <c r="A245">
        <v>242</v>
      </c>
      <c r="B245" s="2">
        <v>44217</v>
      </c>
      <c r="C245">
        <v>93.05</v>
      </c>
      <c r="D245">
        <v>93.43</v>
      </c>
      <c r="E245">
        <v>89.04</v>
      </c>
      <c r="F245">
        <v>89.46</v>
      </c>
      <c r="G245" s="1">
        <v>299861</v>
      </c>
      <c r="H245" s="1">
        <v>27145728</v>
      </c>
      <c r="J245">
        <f t="shared" si="6"/>
        <v>-3.2335380642936576E-2</v>
      </c>
      <c r="K245">
        <f t="shared" si="7"/>
        <v>-1.5925373846962125</v>
      </c>
    </row>
    <row r="246" spans="1:11" x14ac:dyDescent="0.3">
      <c r="A246">
        <v>243</v>
      </c>
      <c r="B246" s="2">
        <v>44216</v>
      </c>
      <c r="C246">
        <v>91.75</v>
      </c>
      <c r="D246">
        <v>93.46</v>
      </c>
      <c r="E246">
        <v>90.87</v>
      </c>
      <c r="F246">
        <v>92.4</v>
      </c>
      <c r="G246" s="1">
        <v>150615</v>
      </c>
      <c r="H246" s="1">
        <v>13889330</v>
      </c>
      <c r="J246">
        <f t="shared" si="6"/>
        <v>1.2414403148381978E-2</v>
      </c>
      <c r="K246">
        <f t="shared" si="7"/>
        <v>0.55438280899242787</v>
      </c>
    </row>
    <row r="247" spans="1:11" x14ac:dyDescent="0.3">
      <c r="A247">
        <v>244</v>
      </c>
      <c r="B247" s="2">
        <v>44215</v>
      </c>
      <c r="C247">
        <v>91.95</v>
      </c>
      <c r="D247">
        <v>92.48</v>
      </c>
      <c r="E247">
        <v>91.04</v>
      </c>
      <c r="F247">
        <v>91.26</v>
      </c>
      <c r="G247" s="1">
        <v>91524</v>
      </c>
      <c r="H247" s="1">
        <v>8389351</v>
      </c>
      <c r="J247">
        <f t="shared" si="6"/>
        <v>1.315789663519993E-3</v>
      </c>
      <c r="K247">
        <f t="shared" si="7"/>
        <v>2.1914595878561535E-2</v>
      </c>
    </row>
    <row r="248" spans="1:11" x14ac:dyDescent="0.3">
      <c r="A248">
        <v>245</v>
      </c>
      <c r="B248" s="2">
        <v>44214</v>
      </c>
      <c r="C248">
        <v>91.5</v>
      </c>
      <c r="D248">
        <v>91.71</v>
      </c>
      <c r="E248">
        <v>90.26</v>
      </c>
      <c r="F248">
        <v>91.14</v>
      </c>
      <c r="G248" s="1">
        <v>121793</v>
      </c>
      <c r="H248" s="1">
        <v>11066350</v>
      </c>
      <c r="J248">
        <f t="shared" si="6"/>
        <v>-1.4811858682643004E-2</v>
      </c>
      <c r="K248">
        <f t="shared" si="7"/>
        <v>-0.75182710693171528</v>
      </c>
    </row>
    <row r="249" spans="1:11" x14ac:dyDescent="0.3">
      <c r="A249">
        <v>246</v>
      </c>
      <c r="B249" s="2">
        <v>44211</v>
      </c>
      <c r="C249">
        <v>92.43</v>
      </c>
      <c r="D249">
        <v>92.89</v>
      </c>
      <c r="E249">
        <v>91</v>
      </c>
      <c r="F249">
        <v>92.5</v>
      </c>
      <c r="G249" s="1">
        <v>168335</v>
      </c>
      <c r="H249" s="1">
        <v>15467426</v>
      </c>
      <c r="J249">
        <f t="shared" si="6"/>
        <v>-8.0754140055454178E-3</v>
      </c>
      <c r="K249">
        <f t="shared" si="7"/>
        <v>-0.42863874967907312</v>
      </c>
    </row>
    <row r="250" spans="1:11" x14ac:dyDescent="0.3">
      <c r="A250">
        <v>247</v>
      </c>
      <c r="B250" s="2">
        <v>44210</v>
      </c>
      <c r="C250">
        <v>89.13</v>
      </c>
      <c r="D250">
        <v>93.25</v>
      </c>
      <c r="E250">
        <v>89.1</v>
      </c>
      <c r="F250">
        <v>93.25</v>
      </c>
      <c r="G250" s="1">
        <v>383073</v>
      </c>
      <c r="H250" s="1">
        <v>35342261</v>
      </c>
      <c r="J250">
        <f t="shared" si="6"/>
        <v>4.5861481080146843E-2</v>
      </c>
      <c r="K250">
        <f t="shared" si="7"/>
        <v>2.1590432329722744</v>
      </c>
    </row>
    <row r="251" spans="1:11" x14ac:dyDescent="0.3">
      <c r="A251">
        <v>248</v>
      </c>
      <c r="B251" s="2">
        <v>44209</v>
      </c>
      <c r="C251">
        <v>89.97</v>
      </c>
      <c r="D251">
        <v>90.48</v>
      </c>
      <c r="E251">
        <v>88.16</v>
      </c>
      <c r="F251">
        <v>89.07</v>
      </c>
      <c r="G251" s="1">
        <v>194455</v>
      </c>
      <c r="H251" s="1">
        <v>17358313</v>
      </c>
      <c r="J251">
        <f t="shared" si="6"/>
        <v>-9.9425496473368249E-3</v>
      </c>
      <c r="K251">
        <f t="shared" si="7"/>
        <v>-0.51821663976254295</v>
      </c>
    </row>
    <row r="252" spans="1:11" x14ac:dyDescent="0.3">
      <c r="A252">
        <v>249</v>
      </c>
      <c r="B252" s="2">
        <v>44208</v>
      </c>
      <c r="C252">
        <v>90</v>
      </c>
      <c r="D252">
        <v>90.48</v>
      </c>
      <c r="E252">
        <v>89</v>
      </c>
      <c r="F252">
        <v>89.96</v>
      </c>
      <c r="G252" s="1">
        <v>146323</v>
      </c>
      <c r="H252" s="1">
        <v>13144259</v>
      </c>
      <c r="J252">
        <f t="shared" si="6"/>
        <v>3.1173483272102101E-3</v>
      </c>
      <c r="K252">
        <f t="shared" si="7"/>
        <v>0.10834635816880979</v>
      </c>
    </row>
    <row r="253" spans="1:11" x14ac:dyDescent="0.3">
      <c r="A253">
        <v>250</v>
      </c>
      <c r="B253" s="2">
        <v>44207</v>
      </c>
      <c r="C253">
        <v>90.5</v>
      </c>
      <c r="D253">
        <v>91.86</v>
      </c>
      <c r="E253">
        <v>89.07</v>
      </c>
      <c r="F253">
        <v>89.68</v>
      </c>
      <c r="G253" s="1">
        <v>263149</v>
      </c>
      <c r="H253" s="1">
        <v>23791710</v>
      </c>
      <c r="J253">
        <f t="shared" si="6"/>
        <v>-5.4489987479107958E-3</v>
      </c>
      <c r="K253">
        <f t="shared" si="7"/>
        <v>-0.30263358326480244</v>
      </c>
    </row>
    <row r="254" spans="1:11" x14ac:dyDescent="0.3">
      <c r="A254">
        <v>251</v>
      </c>
      <c r="B254" s="2">
        <v>44204</v>
      </c>
      <c r="C254">
        <v>90.65</v>
      </c>
      <c r="D254">
        <v>90.71</v>
      </c>
      <c r="E254">
        <v>88.96</v>
      </c>
      <c r="F254">
        <v>90.17</v>
      </c>
      <c r="G254" s="1">
        <v>270255</v>
      </c>
      <c r="H254" s="1">
        <v>24302241</v>
      </c>
      <c r="J254">
        <f t="shared" si="6"/>
        <v>6.2298566156873368E-3</v>
      </c>
      <c r="K254">
        <f t="shared" si="7"/>
        <v>0.25767237343441152</v>
      </c>
    </row>
    <row r="255" spans="1:11" x14ac:dyDescent="0.3">
      <c r="A255">
        <v>252</v>
      </c>
      <c r="B255" s="2">
        <v>44203</v>
      </c>
      <c r="C255">
        <v>90.89</v>
      </c>
      <c r="D255">
        <v>90.92</v>
      </c>
      <c r="E255">
        <v>89.38</v>
      </c>
      <c r="F255">
        <v>89.61</v>
      </c>
      <c r="G255" s="1">
        <v>126495</v>
      </c>
      <c r="H255" s="1">
        <v>11385488</v>
      </c>
      <c r="J255">
        <f t="shared" si="6"/>
        <v>-5.8970963663740666E-3</v>
      </c>
      <c r="K255">
        <f t="shared" si="7"/>
        <v>-0.32413156033456469</v>
      </c>
    </row>
    <row r="256" spans="1:11" x14ac:dyDescent="0.3">
      <c r="A256">
        <v>253</v>
      </c>
      <c r="B256" s="2">
        <v>44202</v>
      </c>
      <c r="C256">
        <v>90.74</v>
      </c>
      <c r="D256">
        <v>91</v>
      </c>
      <c r="E256">
        <v>89.05</v>
      </c>
      <c r="F256">
        <v>90.14</v>
      </c>
      <c r="G256" s="1">
        <v>174993</v>
      </c>
      <c r="H256" s="1">
        <v>15738042</v>
      </c>
      <c r="J256">
        <f t="shared" si="6"/>
        <v>2.9998355922201438E-3</v>
      </c>
      <c r="K256">
        <f t="shared" si="7"/>
        <v>0.10270855520327458</v>
      </c>
    </row>
    <row r="257" spans="1:11" x14ac:dyDescent="0.3">
      <c r="A257">
        <v>254</v>
      </c>
      <c r="B257" s="2">
        <v>44201</v>
      </c>
      <c r="C257">
        <v>88.69</v>
      </c>
      <c r="D257">
        <v>90.5</v>
      </c>
      <c r="E257">
        <v>88.47</v>
      </c>
      <c r="F257">
        <v>89.87</v>
      </c>
      <c r="G257" s="1">
        <v>490467</v>
      </c>
      <c r="H257" s="1">
        <v>43877301</v>
      </c>
      <c r="J257">
        <f t="shared" si="6"/>
        <v>5.565140106901014E-4</v>
      </c>
      <c r="K257">
        <f t="shared" si="7"/>
        <v>-1.4512490322307659E-2</v>
      </c>
    </row>
    <row r="258" spans="1:11" x14ac:dyDescent="0.3">
      <c r="A258">
        <v>255</v>
      </c>
      <c r="B258" s="2">
        <v>44200</v>
      </c>
      <c r="C258">
        <v>92.53</v>
      </c>
      <c r="D258">
        <v>94.56</v>
      </c>
      <c r="E258">
        <v>89.34</v>
      </c>
      <c r="F258">
        <v>89.82</v>
      </c>
      <c r="G258" s="1">
        <v>224953</v>
      </c>
      <c r="H258" s="1">
        <v>20550857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882-B7FD-4BE2-B577-A2223CCA857B}">
  <dimension ref="A1:W261"/>
  <sheetViews>
    <sheetView workbookViewId="0"/>
  </sheetViews>
  <sheetFormatPr defaultRowHeight="14.4" x14ac:dyDescent="0.3"/>
  <cols>
    <col min="1" max="1" width="20.33203125" bestFit="1" customWidth="1"/>
    <col min="2" max="2" width="12.6640625" bestFit="1" customWidth="1"/>
    <col min="3" max="3" width="12.33203125" customWidth="1"/>
    <col min="4" max="4" width="15.21875" bestFit="1" customWidth="1"/>
    <col min="5" max="5" width="13.109375" bestFit="1" customWidth="1"/>
    <col min="6" max="6" width="25.6640625" bestFit="1" customWidth="1"/>
    <col min="7" max="8" width="12.6640625" bestFit="1" customWidth="1"/>
    <col min="9" max="9" width="15.77734375" customWidth="1"/>
    <col min="10" max="10" width="20.109375" bestFit="1" customWidth="1"/>
    <col min="11" max="11" width="12.109375" bestFit="1" customWidth="1"/>
    <col min="12" max="12" width="10.109375" bestFit="1" customWidth="1"/>
    <col min="13" max="13" width="21.5546875" bestFit="1" customWidth="1"/>
    <col min="14" max="14" width="27.33203125" bestFit="1" customWidth="1"/>
    <col min="22" max="22" width="12.6640625" bestFit="1" customWidth="1"/>
  </cols>
  <sheetData>
    <row r="1" spans="1:23" ht="31.2" x14ac:dyDescent="0.6">
      <c r="A1" s="3" t="s">
        <v>105</v>
      </c>
    </row>
    <row r="2" spans="1:23" x14ac:dyDescent="0.3">
      <c r="A2" t="s">
        <v>37</v>
      </c>
      <c r="B2" t="s">
        <v>38</v>
      </c>
      <c r="D2" t="s">
        <v>32</v>
      </c>
      <c r="F2" t="s">
        <v>33</v>
      </c>
      <c r="H2" t="s">
        <v>80</v>
      </c>
      <c r="J2" t="s">
        <v>81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 x14ac:dyDescent="0.3">
      <c r="A3" t="s">
        <v>11</v>
      </c>
      <c r="B3" t="s">
        <v>9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</row>
    <row r="4" spans="1:23" x14ac:dyDescent="0.3">
      <c r="A4">
        <v>1</v>
      </c>
      <c r="B4">
        <f>SAP!J4</f>
        <v>1.0786549081151077E-2</v>
      </c>
      <c r="C4">
        <f>SAP!K4</f>
        <v>0.76043977639105376</v>
      </c>
      <c r="D4">
        <f>'Deutsche Bank'!J4</f>
        <v>-8.4953064015177437E-3</v>
      </c>
      <c r="E4">
        <f>'Deutsche Bank'!K4</f>
        <v>-0.44235573769937386</v>
      </c>
      <c r="F4">
        <f>'Porsche Automobil Hoding Vz'!J4</f>
        <v>-2.6331553215353689E-3</v>
      </c>
      <c r="G4">
        <f>'Porsche Automobil Hoding Vz'!K4</f>
        <v>-0.19866948721224123</v>
      </c>
      <c r="H4">
        <f>Siemens!J4</f>
        <v>5.912123901262346E-3</v>
      </c>
      <c r="I4">
        <f>Siemens!K4</f>
        <v>0.29380168145957086</v>
      </c>
      <c r="J4">
        <f>'Airbus SE'!J4</f>
        <v>-3.3955890011381604E-3</v>
      </c>
      <c r="K4">
        <f>'Airbus SE'!K4</f>
        <v>-0.2041189877123096</v>
      </c>
      <c r="N4">
        <f>$C4*$E4</f>
        <v>-0.33638489826141149</v>
      </c>
      <c r="O4">
        <f>$C4*$G4</f>
        <v>-0.15107618043140203</v>
      </c>
      <c r="P4">
        <f>$C4*$I4</f>
        <v>0.22341848495243166</v>
      </c>
      <c r="Q4">
        <f>$C4*$K4</f>
        <v>-0.15522019737311696</v>
      </c>
      <c r="R4">
        <f>$E4*$G4</f>
        <v>8.7882587574127286E-2</v>
      </c>
      <c r="S4">
        <f>$E4*$I4</f>
        <v>-0.12996485953936493</v>
      </c>
      <c r="T4">
        <f>$E4*$K4</f>
        <v>9.0293205387928149E-2</v>
      </c>
      <c r="U4">
        <f>$G4*$I4</f>
        <v>-5.8369429397667184E-2</v>
      </c>
      <c r="V4">
        <f>$G4*$K4</f>
        <v>4.055221461908632E-2</v>
      </c>
      <c r="W4">
        <f>$I4*$K4</f>
        <v>-5.9970501807702047E-2</v>
      </c>
    </row>
    <row r="5" spans="1:23" x14ac:dyDescent="0.3">
      <c r="A5">
        <v>2</v>
      </c>
      <c r="B5">
        <f>SAP!J5</f>
        <v>-1.0626408156795665E-2</v>
      </c>
      <c r="C5">
        <f>SAP!K5</f>
        <v>-0.84933409458368692</v>
      </c>
      <c r="D5">
        <f>'Deutsche Bank'!J5</f>
        <v>-1.4473584207340504E-2</v>
      </c>
      <c r="E5">
        <f>'Deutsche Bank'!K5</f>
        <v>-0.72415920875984041</v>
      </c>
      <c r="F5">
        <f>'Porsche Automobil Hoding Vz'!J5</f>
        <v>-1.2118480252612128E-2</v>
      </c>
      <c r="G5">
        <f>'Porsche Automobil Hoding Vz'!K5</f>
        <v>-0.65017160931460072</v>
      </c>
      <c r="H5">
        <f>Siemens!J5</f>
        <v>-6.8286542436538722E-3</v>
      </c>
      <c r="I5">
        <f>Siemens!K5</f>
        <v>-0.47247241740572166</v>
      </c>
      <c r="J5">
        <f>'Airbus SE'!J5</f>
        <v>-1.2940001526656244E-2</v>
      </c>
      <c r="K5">
        <f>'Airbus SE'!K5</f>
        <v>-0.66202269700139971</v>
      </c>
      <c r="N5">
        <f t="shared" ref="N5:N68" si="0">$C5*$E5</f>
        <v>0.61505310590647821</v>
      </c>
      <c r="O5">
        <f t="shared" ref="O5:O68" si="1">$C5*$G5</f>
        <v>0.55221291512123505</v>
      </c>
      <c r="P5">
        <f t="shared" ref="P5:P68" si="2">$C5*$I5</f>
        <v>0.40128693285305439</v>
      </c>
      <c r="Q5">
        <f t="shared" ref="Q5:Q68" si="3">$C5*$K5</f>
        <v>0.56227844795153437</v>
      </c>
      <c r="R5">
        <f t="shared" ref="R5:R68" si="4">$E5*$G5</f>
        <v>0.47082775815937333</v>
      </c>
      <c r="S5">
        <f t="shared" ref="S5:S68" si="5">$E5*$I5</f>
        <v>0.34214525194937645</v>
      </c>
      <c r="T5">
        <f t="shared" ref="T5:T68" si="6">$E5*$K5</f>
        <v>0.47940983244158919</v>
      </c>
      <c r="U5">
        <f t="shared" ref="U5:U68" si="7">$G5*$I5</f>
        <v>0.30718815198143784</v>
      </c>
      <c r="V5">
        <f t="shared" ref="V5:V68" si="8">$G5*$K5</f>
        <v>0.43042836231219234</v>
      </c>
      <c r="W5">
        <f t="shared" ref="W5:W68" si="9">$I5*$K5</f>
        <v>0.31278746402970692</v>
      </c>
    </row>
    <row r="6" spans="1:23" x14ac:dyDescent="0.3">
      <c r="A6">
        <v>3</v>
      </c>
      <c r="B6">
        <f>SAP!J6</f>
        <v>5.9433152216698789E-3</v>
      </c>
      <c r="C6">
        <f>SAP!K6</f>
        <v>0.39633727380927702</v>
      </c>
      <c r="D6">
        <f>'Deutsche Bank'!J6</f>
        <v>4.4448468592234031E-3</v>
      </c>
      <c r="E6">
        <f>'Deutsche Bank'!K6</f>
        <v>0.16761593363706864</v>
      </c>
      <c r="F6">
        <f>'Porsche Automobil Hoding Vz'!J6</f>
        <v>2.8382232865447562E-3</v>
      </c>
      <c r="G6">
        <f>'Porsche Automobil Hoding Vz'!K6</f>
        <v>6.1768512574151051E-2</v>
      </c>
      <c r="H6">
        <f>Siemens!J6</f>
        <v>1.330630264556488E-2</v>
      </c>
      <c r="I6">
        <f>Siemens!K6</f>
        <v>0.73851295338452305</v>
      </c>
      <c r="J6">
        <f>'Airbus SE'!J6</f>
        <v>9.9115855664393786E-3</v>
      </c>
      <c r="K6">
        <f>'Airbus SE'!K6</f>
        <v>0.43430737727975066</v>
      </c>
      <c r="N6">
        <f t="shared" si="0"/>
        <v>6.6432442184712476E-2</v>
      </c>
      <c r="O6">
        <f t="shared" si="1"/>
        <v>2.4481163880893077E-2</v>
      </c>
      <c r="P6">
        <f t="shared" si="2"/>
        <v>0.29270021061725954</v>
      </c>
      <c r="Q6">
        <f t="shared" si="3"/>
        <v>0.17213220190631351</v>
      </c>
      <c r="R6">
        <f t="shared" si="4"/>
        <v>1.0353386904489342E-2</v>
      </c>
      <c r="S6">
        <f t="shared" si="5"/>
        <v>0.12378653818461578</v>
      </c>
      <c r="T6">
        <f t="shared" si="6"/>
        <v>7.2796836528212019E-2</v>
      </c>
      <c r="U6">
        <f t="shared" si="7"/>
        <v>4.5616846647305344E-2</v>
      </c>
      <c r="V6">
        <f t="shared" si="8"/>
        <v>2.6826520694550843E-2</v>
      </c>
      <c r="W6">
        <f t="shared" si="9"/>
        <v>0.32074162387155497</v>
      </c>
    </row>
    <row r="7" spans="1:23" x14ac:dyDescent="0.3">
      <c r="A7">
        <v>4</v>
      </c>
      <c r="B7">
        <f>SAP!J7</f>
        <v>5.0068747090407512E-3</v>
      </c>
      <c r="C7">
        <f>SAP!K7</f>
        <v>0.32593796127148628</v>
      </c>
      <c r="D7">
        <f>'Deutsche Bank'!J7</f>
        <v>2.8551054369797151E-3</v>
      </c>
      <c r="E7">
        <f>'Deutsche Bank'!K7</f>
        <v>9.2678858876084236E-2</v>
      </c>
      <c r="F7">
        <f>'Porsche Automobil Hoding Vz'!J7</f>
        <v>-9.4696976773603575E-4</v>
      </c>
      <c r="G7">
        <f>'Porsche Automobil Hoding Vz'!K7</f>
        <v>-0.1184069383453657</v>
      </c>
      <c r="H7">
        <f>Siemens!J7</f>
        <v>3.8535693159899723E-3</v>
      </c>
      <c r="I7">
        <f>Siemens!K7</f>
        <v>0.16999314780073624</v>
      </c>
      <c r="J7">
        <f>'Airbus SE'!J7</f>
        <v>5.3504675528309462E-3</v>
      </c>
      <c r="K7">
        <f>'Airbus SE'!K7</f>
        <v>0.21548271401707192</v>
      </c>
      <c r="N7">
        <f t="shared" si="0"/>
        <v>3.0207558315038685E-2</v>
      </c>
      <c r="O7">
        <f t="shared" si="1"/>
        <v>-3.8593316084687065E-2</v>
      </c>
      <c r="P7">
        <f t="shared" si="2"/>
        <v>5.5407220024294414E-2</v>
      </c>
      <c r="Q7">
        <f t="shared" si="3"/>
        <v>7.0233996495971146E-2</v>
      </c>
      <c r="R7">
        <f t="shared" si="4"/>
        <v>-1.0973819928859355E-2</v>
      </c>
      <c r="S7">
        <f t="shared" si="5"/>
        <v>1.5754770954925765E-2</v>
      </c>
      <c r="T7">
        <f t="shared" si="6"/>
        <v>1.9970692042623826E-2</v>
      </c>
      <c r="U7">
        <f t="shared" si="7"/>
        <v>-2.0128368170776414E-2</v>
      </c>
      <c r="V7">
        <f t="shared" si="8"/>
        <v>-2.5514648433111502E-2</v>
      </c>
      <c r="W7">
        <f t="shared" si="9"/>
        <v>3.6630584852407888E-2</v>
      </c>
    </row>
    <row r="8" spans="1:23" x14ac:dyDescent="0.3">
      <c r="A8">
        <v>5</v>
      </c>
      <c r="B8">
        <f>SAP!J8</f>
        <v>6.3347893155150901E-3</v>
      </c>
      <c r="C8">
        <f>SAP!K8</f>
        <v>0.42576734086786899</v>
      </c>
      <c r="D8">
        <f>'Deutsche Bank'!J8</f>
        <v>1.7667667060180813E-2</v>
      </c>
      <c r="E8">
        <f>'Deutsche Bank'!K8</f>
        <v>0.79091193139230032</v>
      </c>
      <c r="F8">
        <f>'Porsche Automobil Hoding Vz'!J8</f>
        <v>2.0801706427269469E-2</v>
      </c>
      <c r="G8">
        <f>'Porsche Automobil Hoding Vz'!K8</f>
        <v>0.91683155124924987</v>
      </c>
      <c r="H8">
        <f>Siemens!J8</f>
        <v>1.7324008096067926E-2</v>
      </c>
      <c r="I8">
        <f>Siemens!K8</f>
        <v>0.98015154002130811</v>
      </c>
      <c r="J8">
        <f>'Airbus SE'!J8</f>
        <v>7.5390771731659138E-3</v>
      </c>
      <c r="K8">
        <f>'Airbus SE'!K8</f>
        <v>0.32048367250013687</v>
      </c>
      <c r="N8">
        <f t="shared" si="0"/>
        <v>0.33674446988957013</v>
      </c>
      <c r="O8">
        <f t="shared" si="1"/>
        <v>0.39035693159915646</v>
      </c>
      <c r="P8">
        <f t="shared" si="2"/>
        <v>0.41731651484241905</v>
      </c>
      <c r="Q8">
        <f t="shared" si="3"/>
        <v>0.13645148103195226</v>
      </c>
      <c r="R8">
        <f t="shared" si="4"/>
        <v>0.72513301295994304</v>
      </c>
      <c r="S8">
        <f t="shared" si="5"/>
        <v>0.77521354757539029</v>
      </c>
      <c r="T8">
        <f t="shared" si="6"/>
        <v>0.25347436039678067</v>
      </c>
      <c r="U8">
        <f t="shared" si="7"/>
        <v>0.89863385689707709</v>
      </c>
      <c r="V8">
        <f t="shared" si="8"/>
        <v>0.29382954260835703</v>
      </c>
      <c r="W8">
        <f t="shared" si="9"/>
        <v>0.31412256515269371</v>
      </c>
    </row>
    <row r="9" spans="1:23" x14ac:dyDescent="0.3">
      <c r="A9">
        <v>6</v>
      </c>
      <c r="B9">
        <f>SAP!J9</f>
        <v>1.097741833555289E-2</v>
      </c>
      <c r="C9">
        <f>SAP!K9</f>
        <v>0.77478886115754131</v>
      </c>
      <c r="D9">
        <f>'Deutsche Bank'!J9</f>
        <v>2.549628042986122E-3</v>
      </c>
      <c r="E9">
        <f>'Deutsche Bank'!K9</f>
        <v>7.8279295531260243E-2</v>
      </c>
      <c r="F9">
        <f>'Porsche Automobil Hoding Vz'!J9</f>
        <v>9.7111712443947017E-3</v>
      </c>
      <c r="G9">
        <f>'Porsche Automobil Hoding Vz'!K9</f>
        <v>0.38892131025022009</v>
      </c>
      <c r="H9">
        <f>Siemens!J9</f>
        <v>7.2055236640935598E-3</v>
      </c>
      <c r="I9">
        <f>Siemens!K9</f>
        <v>0.37159117959407345</v>
      </c>
      <c r="J9">
        <f>'Airbus SE'!J9</f>
        <v>3.9134230406535325E-2</v>
      </c>
      <c r="K9">
        <f>'Airbus SE'!K9</f>
        <v>1.8362959681690867</v>
      </c>
      <c r="N9">
        <f t="shared" si="0"/>
        <v>6.0649926236879738E-2</v>
      </c>
      <c r="O9">
        <f t="shared" si="1"/>
        <v>0.30133189904866681</v>
      </c>
      <c r="P9">
        <f t="shared" si="2"/>
        <v>0.28790470685387959</v>
      </c>
      <c r="Q9">
        <f t="shared" si="3"/>
        <v>1.4227416619259114</v>
      </c>
      <c r="R9">
        <f t="shared" si="4"/>
        <v>3.0444486183481931E-2</v>
      </c>
      <c r="S9">
        <f t="shared" si="5"/>
        <v>2.9087895764254076E-2</v>
      </c>
      <c r="T9">
        <f t="shared" si="6"/>
        <v>0.1437439547751696</v>
      </c>
      <c r="U9">
        <f t="shared" si="7"/>
        <v>0.1445197284451519</v>
      </c>
      <c r="V9">
        <f t="shared" si="8"/>
        <v>0.71417463394751768</v>
      </c>
      <c r="W9">
        <f t="shared" si="9"/>
        <v>0.68235138489579206</v>
      </c>
    </row>
    <row r="10" spans="1:23" x14ac:dyDescent="0.3">
      <c r="A10">
        <v>7</v>
      </c>
      <c r="B10">
        <f>SAP!J10</f>
        <v>7.4411256946881749E-3</v>
      </c>
      <c r="C10">
        <f>SAP!K10</f>
        <v>0.50893901005448372</v>
      </c>
      <c r="D10">
        <f>'Deutsche Bank'!J10</f>
        <v>2.3617333871141972E-2</v>
      </c>
      <c r="E10">
        <f>'Deutsche Bank'!K10</f>
        <v>1.0713667401917659</v>
      </c>
      <c r="F10">
        <f>'Porsche Automobil Hoding Vz'!J10</f>
        <v>1.2273104472176513E-2</v>
      </c>
      <c r="G10">
        <f>'Porsche Automobil Hoding Vz'!K10</f>
        <v>0.51086950890794669</v>
      </c>
      <c r="H10">
        <f>Siemens!J10</f>
        <v>1.3046947413806895E-2</v>
      </c>
      <c r="I10">
        <f>Siemens!K10</f>
        <v>0.7229144401508043</v>
      </c>
      <c r="J10">
        <f>'Airbus SE'!J10</f>
        <v>4.4639151309319086E-2</v>
      </c>
      <c r="K10">
        <f>'Airbus SE'!K10</f>
        <v>2.1004006151537271</v>
      </c>
      <c r="N10">
        <f t="shared" si="0"/>
        <v>0.54526032815849657</v>
      </c>
      <c r="O10">
        <f t="shared" si="1"/>
        <v>0.26000142213063065</v>
      </c>
      <c r="P10">
        <f t="shared" si="2"/>
        <v>0.36791935952444166</v>
      </c>
      <c r="Q10">
        <f t="shared" si="3"/>
        <v>1.0689758097941666</v>
      </c>
      <c r="R10">
        <f t="shared" si="4"/>
        <v>0.54732860042207521</v>
      </c>
      <c r="S10">
        <f t="shared" si="5"/>
        <v>0.77450648718192272</v>
      </c>
      <c r="T10">
        <f t="shared" si="6"/>
        <v>2.2502993601540284</v>
      </c>
      <c r="U10">
        <f t="shared" si="7"/>
        <v>0.36931494502230461</v>
      </c>
      <c r="V10">
        <f t="shared" si="8"/>
        <v>1.0730306307735338</v>
      </c>
      <c r="W10">
        <f t="shared" si="9"/>
        <v>1.5184099347962616</v>
      </c>
    </row>
    <row r="11" spans="1:23" x14ac:dyDescent="0.3">
      <c r="A11">
        <v>8</v>
      </c>
      <c r="B11">
        <f>SAP!J11</f>
        <v>-2.4753333345756329E-2</v>
      </c>
      <c r="C11">
        <f>SAP!K11</f>
        <v>-1.9113618562654449</v>
      </c>
      <c r="D11">
        <f>'Deutsche Bank'!J11</f>
        <v>-2.0146693799575822E-2</v>
      </c>
      <c r="E11">
        <f>'Deutsche Bank'!K11</f>
        <v>-0.99157769059105061</v>
      </c>
      <c r="F11">
        <f>'Porsche Automobil Hoding Vz'!J11</f>
        <v>-3.6852655137220823E-2</v>
      </c>
      <c r="G11">
        <f>'Porsche Automobil Hoding Vz'!K11</f>
        <v>-1.8275200428156539</v>
      </c>
      <c r="H11">
        <f>Siemens!J11</f>
        <v>-2.2011962632856961E-2</v>
      </c>
      <c r="I11">
        <f>Siemens!K11</f>
        <v>-1.3856486631103704</v>
      </c>
      <c r="J11">
        <f>'Airbus SE'!J11</f>
        <v>-2.0171358863779312E-2</v>
      </c>
      <c r="K11">
        <f>'Airbus SE'!K11</f>
        <v>-1.0089550345350597</v>
      </c>
      <c r="N11">
        <f t="shared" si="0"/>
        <v>1.8952637753195134</v>
      </c>
      <c r="O11">
        <f t="shared" si="1"/>
        <v>3.4930521013984337</v>
      </c>
      <c r="P11">
        <f t="shared" si="2"/>
        <v>2.6484760008543695</v>
      </c>
      <c r="Q11">
        <f t="shared" si="3"/>
        <v>1.9284781676972977</v>
      </c>
      <c r="R11">
        <f t="shared" si="4"/>
        <v>1.812128103564004</v>
      </c>
      <c r="S11">
        <f t="shared" si="5"/>
        <v>1.3739783013375577</v>
      </c>
      <c r="T11">
        <f t="shared" si="6"/>
        <v>1.0004573030544883</v>
      </c>
      <c r="U11">
        <f t="shared" si="7"/>
        <v>2.5323007041349177</v>
      </c>
      <c r="V11">
        <f t="shared" si="8"/>
        <v>1.843885547912582</v>
      </c>
      <c r="W11">
        <f t="shared" si="9"/>
        <v>1.3980571947419831</v>
      </c>
    </row>
    <row r="12" spans="1:23" x14ac:dyDescent="0.3">
      <c r="A12">
        <v>9</v>
      </c>
      <c r="B12">
        <f>SAP!J12</f>
        <v>9.272128242071501E-3</v>
      </c>
      <c r="C12">
        <f>SAP!K12</f>
        <v>0.64658931335974068</v>
      </c>
      <c r="D12">
        <f>'Deutsche Bank'!J12</f>
        <v>-1.1642845727294073E-2</v>
      </c>
      <c r="E12">
        <f>'Deutsche Bank'!K12</f>
        <v>-0.5907241367789845</v>
      </c>
      <c r="F12">
        <f>'Porsche Automobil Hoding Vz'!J12</f>
        <v>-3.8524665940507165E-2</v>
      </c>
      <c r="G12">
        <f>'Porsche Automobil Hoding Vz'!K12</f>
        <v>-1.9071078725787149</v>
      </c>
      <c r="H12">
        <f>Siemens!J12</f>
        <v>-1.4098924379501648E-2</v>
      </c>
      <c r="I12">
        <f>Siemens!K12</f>
        <v>-0.90973140060816682</v>
      </c>
      <c r="J12">
        <f>'Airbus SE'!J12</f>
        <v>1.2170535620255114E-2</v>
      </c>
      <c r="K12">
        <f>'Airbus SE'!K12</f>
        <v>0.54268299557741717</v>
      </c>
      <c r="N12">
        <f t="shared" si="0"/>
        <v>-0.3819559139849491</v>
      </c>
      <c r="O12">
        <f t="shared" si="1"/>
        <v>-1.2331155698336271</v>
      </c>
      <c r="P12">
        <f t="shared" si="2"/>
        <v>-0.5882226016610298</v>
      </c>
      <c r="Q12">
        <f t="shared" si="3"/>
        <v>0.35089302548240936</v>
      </c>
      <c r="R12">
        <f t="shared" si="4"/>
        <v>1.1265746517734669</v>
      </c>
      <c r="S12">
        <f t="shared" si="5"/>
        <v>0.53740029632499586</v>
      </c>
      <c r="T12">
        <f t="shared" si="6"/>
        <v>-0.32057594410710322</v>
      </c>
      <c r="U12">
        <f t="shared" si="7"/>
        <v>1.7349559160318957</v>
      </c>
      <c r="V12">
        <f t="shared" si="8"/>
        <v>-1.0349550131802923</v>
      </c>
      <c r="W12">
        <f t="shared" si="9"/>
        <v>-0.49369576165287932</v>
      </c>
    </row>
    <row r="13" spans="1:23" x14ac:dyDescent="0.3">
      <c r="A13">
        <v>10</v>
      </c>
      <c r="B13">
        <f>SAP!J13</f>
        <v>1.01840564815933E-2</v>
      </c>
      <c r="C13">
        <f>SAP!K13</f>
        <v>0.71514585302277667</v>
      </c>
      <c r="D13">
        <f>'Deutsche Bank'!J13</f>
        <v>2.0280223692892556E-2</v>
      </c>
      <c r="E13">
        <f>'Deutsche Bank'!K13</f>
        <v>0.91406236891849502</v>
      </c>
      <c r="F13">
        <f>'Porsche Automobil Hoding Vz'!J13</f>
        <v>1.2213540462045851E-2</v>
      </c>
      <c r="G13">
        <f>'Porsche Automobil Hoding Vz'!K13</f>
        <v>0.50803425791018597</v>
      </c>
      <c r="H13">
        <f>Siemens!J13</f>
        <v>9.6463770518053354E-3</v>
      </c>
      <c r="I13">
        <f>Siemens!K13</f>
        <v>0.51839247452733805</v>
      </c>
      <c r="J13">
        <f>'Airbus SE'!J13</f>
        <v>2.7987636779944945E-2</v>
      </c>
      <c r="K13">
        <f>'Airbus SE'!K13</f>
        <v>1.3015258548794988</v>
      </c>
      <c r="N13">
        <f t="shared" si="0"/>
        <v>0.65368791253623715</v>
      </c>
      <c r="O13">
        <f t="shared" si="1"/>
        <v>0.36331859273797329</v>
      </c>
      <c r="P13">
        <f t="shared" si="2"/>
        <v>0.3707262283964412</v>
      </c>
      <c r="Q13">
        <f t="shared" si="3"/>
        <v>0.93078081771899779</v>
      </c>
      <c r="R13">
        <f t="shared" si="4"/>
        <v>0.46437499727713427</v>
      </c>
      <c r="S13">
        <f t="shared" si="5"/>
        <v>0.4738430532959792</v>
      </c>
      <c r="T13">
        <f t="shared" si="6"/>
        <v>1.189675806119824</v>
      </c>
      <c r="U13">
        <f t="shared" si="7"/>
        <v>0.26336113610272116</v>
      </c>
      <c r="V13">
        <f t="shared" si="8"/>
        <v>0.66121972183462652</v>
      </c>
      <c r="W13">
        <f t="shared" si="9"/>
        <v>0.67470120857229243</v>
      </c>
    </row>
    <row r="14" spans="1:23" x14ac:dyDescent="0.3">
      <c r="A14">
        <v>11</v>
      </c>
      <c r="B14">
        <f>SAP!J14</f>
        <v>9.7885476719928293E-3</v>
      </c>
      <c r="C14">
        <f>SAP!K14</f>
        <v>0.68541246587964644</v>
      </c>
      <c r="D14">
        <f>'Deutsche Bank'!J14</f>
        <v>-8.6373779655984171E-3</v>
      </c>
      <c r="E14">
        <f>'Deutsche Bank'!K14</f>
        <v>-0.44905269310983148</v>
      </c>
      <c r="F14">
        <f>'Porsche Automobil Hoding Vz'!J14</f>
        <v>-8.3122159497952073E-3</v>
      </c>
      <c r="G14">
        <f>'Porsche Automobil Hoding Vz'!K14</f>
        <v>-0.46899316550885839</v>
      </c>
      <c r="H14">
        <f>Siemens!J14</f>
        <v>8.3818254675858718E-3</v>
      </c>
      <c r="I14">
        <f>Siemens!K14</f>
        <v>0.4423380048046161</v>
      </c>
      <c r="J14">
        <f>'Airbus SE'!J14</f>
        <v>-2.4092792518403908E-2</v>
      </c>
      <c r="K14">
        <f>'Airbus SE'!K14</f>
        <v>-1.1970901357141872</v>
      </c>
      <c r="N14">
        <f t="shared" si="0"/>
        <v>-0.3077863136943057</v>
      </c>
      <c r="O14">
        <f t="shared" si="1"/>
        <v>-0.32145376205212778</v>
      </c>
      <c r="P14">
        <f t="shared" si="2"/>
        <v>0.30318398262541479</v>
      </c>
      <c r="Q14">
        <f t="shared" si="3"/>
        <v>-0.82050050180006162</v>
      </c>
      <c r="R14">
        <f t="shared" si="4"/>
        <v>0.2106026440218578</v>
      </c>
      <c r="S14">
        <f t="shared" si="5"/>
        <v>-0.19863307232234242</v>
      </c>
      <c r="T14">
        <f t="shared" si="6"/>
        <v>0.53755654933766939</v>
      </c>
      <c r="U14">
        <f t="shared" si="7"/>
        <v>-0.20745350109818952</v>
      </c>
      <c r="V14">
        <f t="shared" si="8"/>
        <v>0.56142709214802555</v>
      </c>
      <c r="W14">
        <f t="shared" si="9"/>
        <v>-0.52951846220310073</v>
      </c>
    </row>
    <row r="15" spans="1:23" x14ac:dyDescent="0.3">
      <c r="A15">
        <v>12</v>
      </c>
      <c r="B15">
        <f>SAP!J15</f>
        <v>-2.095267610397343E-2</v>
      </c>
      <c r="C15">
        <f>SAP!K15</f>
        <v>-1.625637719595955</v>
      </c>
      <c r="D15">
        <f>'Deutsche Bank'!J15</f>
        <v>1.1409766766573156E-2</v>
      </c>
      <c r="E15">
        <f>'Deutsche Bank'!K15</f>
        <v>0.49592764301223735</v>
      </c>
      <c r="F15">
        <f>'Porsche Automobil Hoding Vz'!J15</f>
        <v>5.0714723727534943E-3</v>
      </c>
      <c r="G15">
        <f>'Porsche Automobil Hoding Vz'!K15</f>
        <v>0.1680713233827564</v>
      </c>
      <c r="H15">
        <f>Siemens!J15</f>
        <v>-2.1754584260204966E-2</v>
      </c>
      <c r="I15">
        <f>Siemens!K15</f>
        <v>-1.3701690449639687</v>
      </c>
      <c r="J15">
        <f>'Airbus SE'!J15</f>
        <v>-6.2244900443500341E-3</v>
      </c>
      <c r="K15">
        <f>'Airbus SE'!K15</f>
        <v>-0.33983863283820798</v>
      </c>
      <c r="N15">
        <f t="shared" si="0"/>
        <v>-0.80619868267101036</v>
      </c>
      <c r="O15">
        <f t="shared" si="1"/>
        <v>-0.27322308287341845</v>
      </c>
      <c r="P15">
        <f t="shared" si="2"/>
        <v>2.2273984817161936</v>
      </c>
      <c r="Q15">
        <f t="shared" si="3"/>
        <v>0.55245450011771147</v>
      </c>
      <c r="R15">
        <f t="shared" si="4"/>
        <v>8.3351215263157918E-2</v>
      </c>
      <c r="S15">
        <f t="shared" si="5"/>
        <v>-0.67950470499730931</v>
      </c>
      <c r="T15">
        <f t="shared" si="6"/>
        <v>-0.16853537218795361</v>
      </c>
      <c r="U15">
        <f t="shared" si="7"/>
        <v>-0.23028612464518169</v>
      </c>
      <c r="V15">
        <f t="shared" si="8"/>
        <v>-5.7117128757704271E-2</v>
      </c>
      <c r="W15">
        <f t="shared" si="9"/>
        <v>0.46563637499778826</v>
      </c>
    </row>
    <row r="16" spans="1:23" x14ac:dyDescent="0.3">
      <c r="A16">
        <v>13</v>
      </c>
      <c r="B16">
        <f>SAP!J16</f>
        <v>2.579934724427789E-2</v>
      </c>
      <c r="C16">
        <f>SAP!K16</f>
        <v>1.8890653064692378</v>
      </c>
      <c r="D16">
        <f>'Deutsche Bank'!J16</f>
        <v>-1.0494434894885031E-2</v>
      </c>
      <c r="E16">
        <f>'Deutsche Bank'!K16</f>
        <v>-0.53659045994297327</v>
      </c>
      <c r="F16">
        <f>'Porsche Automobil Hoding Vz'!J16</f>
        <v>2.8838008228043187E-2</v>
      </c>
      <c r="G16">
        <f>'Porsche Automobil Hoding Vz'!K16</f>
        <v>1.2993600722297594</v>
      </c>
      <c r="H16">
        <f>Siemens!J16</f>
        <v>-3.1830265601209893E-3</v>
      </c>
      <c r="I16">
        <f>Siemens!K16</f>
        <v>-0.25321186391180522</v>
      </c>
      <c r="J16">
        <f>'Airbus SE'!J16</f>
        <v>-2.2813219786246178E-2</v>
      </c>
      <c r="K16">
        <f>'Airbus SE'!K16</f>
        <v>-1.1357012237414834</v>
      </c>
      <c r="N16">
        <f t="shared" si="0"/>
        <v>-1.013654421660642</v>
      </c>
      <c r="O16">
        <f t="shared" si="1"/>
        <v>2.4545760330606012</v>
      </c>
      <c r="P16">
        <f t="shared" si="2"/>
        <v>-0.47833374730220124</v>
      </c>
      <c r="Q16">
        <f t="shared" si="3"/>
        <v>-2.1454137802846938</v>
      </c>
      <c r="R16">
        <f t="shared" si="4"/>
        <v>-0.69722421878930152</v>
      </c>
      <c r="S16">
        <f t="shared" si="5"/>
        <v>0.13587107051945313</v>
      </c>
      <c r="T16">
        <f t="shared" si="6"/>
        <v>0.60940644200524019</v>
      </c>
      <c r="U16">
        <f t="shared" si="7"/>
        <v>-0.32901338578187522</v>
      </c>
      <c r="V16">
        <f t="shared" si="8"/>
        <v>-1.4756848241121601</v>
      </c>
      <c r="W16">
        <f t="shared" si="9"/>
        <v>0.28757302371049914</v>
      </c>
    </row>
    <row r="17" spans="1:23" x14ac:dyDescent="0.3">
      <c r="A17">
        <v>14</v>
      </c>
      <c r="B17">
        <f>SAP!J17</f>
        <v>8.0740556368735939E-3</v>
      </c>
      <c r="C17">
        <f>SAP!K17</f>
        <v>0.55652113856506868</v>
      </c>
      <c r="D17">
        <f>'Deutsche Bank'!J17</f>
        <v>-9.2973051442846299E-3</v>
      </c>
      <c r="E17">
        <f>'Deutsche Bank'!K17</f>
        <v>-0.48016027553428547</v>
      </c>
      <c r="F17">
        <f>'Porsche Automobil Hoding Vz'!J17</f>
        <v>-3.5616801274969026E-3</v>
      </c>
      <c r="G17">
        <f>'Porsche Automobil Hoding Vz'!K17</f>
        <v>-0.24286733213190109</v>
      </c>
      <c r="H17">
        <f>Siemens!J17</f>
        <v>1.3242402191084674E-4</v>
      </c>
      <c r="I17">
        <f>Siemens!K17</f>
        <v>-5.3809293818975076E-2</v>
      </c>
      <c r="J17">
        <f>'Airbus SE'!J17</f>
        <v>3.7914692397312627E-4</v>
      </c>
      <c r="K17">
        <f>'Airbus SE'!K17</f>
        <v>-2.302187177416334E-2</v>
      </c>
      <c r="N17">
        <f t="shared" si="0"/>
        <v>-0.26721934323405766</v>
      </c>
      <c r="O17">
        <f t="shared" si="1"/>
        <v>-0.13516080419830628</v>
      </c>
      <c r="P17">
        <f t="shared" si="2"/>
        <v>-2.9946009461518323E-2</v>
      </c>
      <c r="Q17">
        <f t="shared" si="3"/>
        <v>-1.2812158291656399E-2</v>
      </c>
      <c r="R17">
        <f t="shared" si="4"/>
        <v>0.11661524511473045</v>
      </c>
      <c r="S17">
        <f t="shared" si="5"/>
        <v>2.5837085346424395E-2</v>
      </c>
      <c r="T17">
        <f t="shared" si="6"/>
        <v>1.105418829439726E-2</v>
      </c>
      <c r="U17">
        <f t="shared" si="7"/>
        <v>1.3068519633716072E-2</v>
      </c>
      <c r="V17">
        <f t="shared" si="8"/>
        <v>5.591260578473767E-3</v>
      </c>
      <c r="W17">
        <f t="shared" si="9"/>
        <v>1.2387906625587243E-3</v>
      </c>
    </row>
    <row r="18" spans="1:23" x14ac:dyDescent="0.3">
      <c r="A18">
        <v>15</v>
      </c>
      <c r="B18">
        <f>SAP!J18</f>
        <v>6.7578985508198004E-4</v>
      </c>
      <c r="C18">
        <f>SAP!K18</f>
        <v>3.3757112444916701E-4</v>
      </c>
      <c r="D18">
        <f>'Deutsche Bank'!J18</f>
        <v>-3.4421588210896498E-2</v>
      </c>
      <c r="E18">
        <f>'Deutsche Bank'!K18</f>
        <v>-1.6644662589700163</v>
      </c>
      <c r="F18">
        <f>'Porsche Automobil Hoding Vz'!J18</f>
        <v>2.3705108561864762E-4</v>
      </c>
      <c r="G18">
        <f>'Porsche Automobil Hoding Vz'!K18</f>
        <v>-6.2047463916438512E-2</v>
      </c>
      <c r="H18">
        <f>Siemens!J18</f>
        <v>-3.8331948329916737E-3</v>
      </c>
      <c r="I18">
        <f>Siemens!K18</f>
        <v>-0.29231521393784582</v>
      </c>
      <c r="J18">
        <f>'Airbus SE'!J18</f>
        <v>-1.7293664072337293E-2</v>
      </c>
      <c r="K18">
        <f>'Airbus SE'!K18</f>
        <v>-0.87089445556488687</v>
      </c>
      <c r="N18">
        <f t="shared" si="0"/>
        <v>-5.6187574664820679E-4</v>
      </c>
      <c r="O18">
        <f t="shared" si="1"/>
        <v>-2.0945432163491266E-5</v>
      </c>
      <c r="P18">
        <f t="shared" si="2"/>
        <v>-9.8677175462597431E-5</v>
      </c>
      <c r="Q18">
        <f t="shared" si="3"/>
        <v>-2.9398882064158395E-4</v>
      </c>
      <c r="R18">
        <f t="shared" si="4"/>
        <v>0.10327591014357149</v>
      </c>
      <c r="S18">
        <f t="shared" si="5"/>
        <v>0.4865488105831462</v>
      </c>
      <c r="T18">
        <f t="shared" si="6"/>
        <v>1.4495744364118164</v>
      </c>
      <c r="U18">
        <f t="shared" si="7"/>
        <v>1.8137417689034492E-2</v>
      </c>
      <c r="V18">
        <f t="shared" si="8"/>
        <v>5.4036792306688682E-2</v>
      </c>
      <c r="W18">
        <f t="shared" si="9"/>
        <v>0.25457569909573369</v>
      </c>
    </row>
    <row r="19" spans="1:23" x14ac:dyDescent="0.3">
      <c r="A19">
        <v>16</v>
      </c>
      <c r="B19">
        <f>SAP!J19</f>
        <v>-1.0925396513199199E-2</v>
      </c>
      <c r="C19">
        <f>SAP!K19</f>
        <v>-0.8718113095949398</v>
      </c>
      <c r="D19">
        <f>'Deutsche Bank'!J19</f>
        <v>1.9303331430500896E-3</v>
      </c>
      <c r="E19">
        <f>'Deutsche Bank'!K19</f>
        <v>4.9087033465078117E-2</v>
      </c>
      <c r="F19">
        <f>'Porsche Automobil Hoding Vz'!J19</f>
        <v>3.4244966696104585E-2</v>
      </c>
      <c r="G19">
        <f>'Porsche Automobil Hoding Vz'!K19</f>
        <v>1.5567316689001875</v>
      </c>
      <c r="H19">
        <f>Siemens!J19</f>
        <v>-9.8458294553667777E-3</v>
      </c>
      <c r="I19">
        <f>Siemens!K19</f>
        <v>-0.65393568363459975</v>
      </c>
      <c r="J19">
        <f>'Airbus SE'!J19</f>
        <v>1.4453559919589427E-2</v>
      </c>
      <c r="K19">
        <f>'Airbus SE'!K19</f>
        <v>0.65221360233475267</v>
      </c>
      <c r="N19">
        <f t="shared" si="0"/>
        <v>-4.2794630929320392E-2</v>
      </c>
      <c r="O19">
        <f t="shared" si="1"/>
        <v>-1.3571762749517888</v>
      </c>
      <c r="P19">
        <f t="shared" si="2"/>
        <v>0.57010852474034268</v>
      </c>
      <c r="Q19">
        <f t="shared" si="3"/>
        <v>-0.56860719478709398</v>
      </c>
      <c r="R19">
        <f t="shared" si="4"/>
        <v>7.6415339527450415E-2</v>
      </c>
      <c r="S19">
        <f t="shared" si="5"/>
        <v>-3.2099762786580333E-2</v>
      </c>
      <c r="T19">
        <f t="shared" si="6"/>
        <v>3.2015230924185158E-2</v>
      </c>
      <c r="U19">
        <f t="shared" si="7"/>
        <v>-1.0180023881378755</v>
      </c>
      <c r="V19">
        <f t="shared" si="8"/>
        <v>1.0153215696419828</v>
      </c>
      <c r="W19">
        <f t="shared" si="9"/>
        <v>-0.4265057479185615</v>
      </c>
    </row>
    <row r="20" spans="1:23" x14ac:dyDescent="0.3">
      <c r="A20">
        <v>17</v>
      </c>
      <c r="B20">
        <f>SAP!J20</f>
        <v>2.8314174237128606E-2</v>
      </c>
      <c r="C20">
        <f>SAP!K20</f>
        <v>2.078123862843642</v>
      </c>
      <c r="D20">
        <f>'Deutsche Bank'!J20</f>
        <v>1.8794879491933009E-2</v>
      </c>
      <c r="E20">
        <f>'Deutsche Bank'!K20</f>
        <v>0.84404636010367395</v>
      </c>
      <c r="F20">
        <f>'Porsche Automobil Hoding Vz'!J20</f>
        <v>8.1229214369204841E-2</v>
      </c>
      <c r="G20">
        <f>'Porsche Automobil Hoding Vz'!K20</f>
        <v>3.793185104489504</v>
      </c>
      <c r="H20">
        <f>Siemens!J20</f>
        <v>2.4865717056082391E-2</v>
      </c>
      <c r="I20">
        <f>Siemens!K20</f>
        <v>1.4337357851519958</v>
      </c>
      <c r="J20">
        <f>'Airbus SE'!J20</f>
        <v>2.9549348703321304E-2</v>
      </c>
      <c r="K20">
        <f>'Airbus SE'!K20</f>
        <v>1.3764507054811566</v>
      </c>
      <c r="N20">
        <f t="shared" si="0"/>
        <v>1.7540328822777627</v>
      </c>
      <c r="O20">
        <f t="shared" si="1"/>
        <v>7.882708481822692</v>
      </c>
      <c r="P20">
        <f t="shared" si="2"/>
        <v>2.9794805481372277</v>
      </c>
      <c r="Q20">
        <f t="shared" si="3"/>
        <v>2.8604350570883574</v>
      </c>
      <c r="R20">
        <f t="shared" si="4"/>
        <v>3.2016240806438399</v>
      </c>
      <c r="S20">
        <f t="shared" si="5"/>
        <v>1.2101394708079252</v>
      </c>
      <c r="T20">
        <f t="shared" si="6"/>
        <v>1.1617882078235042</v>
      </c>
      <c r="U20">
        <f t="shared" si="7"/>
        <v>5.4384252240121143</v>
      </c>
      <c r="V20">
        <f t="shared" si="8"/>
        <v>5.2211323130951923</v>
      </c>
      <c r="W20">
        <f t="shared" si="9"/>
        <v>1.9734666329460446</v>
      </c>
    </row>
    <row r="21" spans="1:23" x14ac:dyDescent="0.3">
      <c r="A21">
        <v>18</v>
      </c>
      <c r="B21">
        <f>SAP!J21</f>
        <v>1.8572086356037836E-2</v>
      </c>
      <c r="C21">
        <f>SAP!K21</f>
        <v>1.3457374696215083</v>
      </c>
      <c r="D21">
        <f>'Deutsche Bank'!J21</f>
        <v>3.942835955368932E-2</v>
      </c>
      <c r="E21">
        <f>'Deutsche Bank'!K21</f>
        <v>1.8166653133073092</v>
      </c>
      <c r="F21">
        <f>'Porsche Automobil Hoding Vz'!J21</f>
        <v>1.3394253287664823E-2</v>
      </c>
      <c r="G21">
        <f>'Porsche Automobil Hoding Vz'!K21</f>
        <v>0.56423626999032694</v>
      </c>
      <c r="H21">
        <f>Siemens!J21</f>
        <v>1.8927156875737899E-2</v>
      </c>
      <c r="I21">
        <f>Siemens!K21</f>
        <v>1.0765704064763979</v>
      </c>
      <c r="J21">
        <f>'Airbus SE'!J21</f>
        <v>4.1349559818695453E-2</v>
      </c>
      <c r="K21">
        <f>'Airbus SE'!K21</f>
        <v>1.9425788381113915</v>
      </c>
      <c r="N21">
        <f t="shared" si="0"/>
        <v>2.444754581879343</v>
      </c>
      <c r="O21">
        <f t="shared" si="1"/>
        <v>0.75931389024546081</v>
      </c>
      <c r="P21">
        <f t="shared" si="2"/>
        <v>1.4487811346809463</v>
      </c>
      <c r="Q21">
        <f t="shared" si="3"/>
        <v>2.6142011301403136</v>
      </c>
      <c r="R21">
        <f t="shared" si="4"/>
        <v>1.0250284602013249</v>
      </c>
      <c r="S21">
        <f t="shared" si="5"/>
        <v>1.9557681147788226</v>
      </c>
      <c r="T21">
        <f t="shared" si="6"/>
        <v>3.52901559356178</v>
      </c>
      <c r="U21">
        <f t="shared" si="7"/>
        <v>0.60744007053221283</v>
      </c>
      <c r="V21">
        <f t="shared" si="8"/>
        <v>1.0960734377781147</v>
      </c>
      <c r="W21">
        <f t="shared" si="9"/>
        <v>2.0913228893580293</v>
      </c>
    </row>
    <row r="22" spans="1:23" x14ac:dyDescent="0.3">
      <c r="A22">
        <v>19</v>
      </c>
      <c r="B22">
        <f>SAP!J22</f>
        <v>3.5044682328165316E-4</v>
      </c>
      <c r="C22">
        <f>SAP!K22</f>
        <v>-2.4120924069654624E-2</v>
      </c>
      <c r="D22">
        <f>'Deutsche Bank'!J22</f>
        <v>-1.6617812246694376E-2</v>
      </c>
      <c r="E22">
        <f>'Deutsche Bank'!K22</f>
        <v>-0.82523361912708171</v>
      </c>
      <c r="F22">
        <f>'Porsche Automobil Hoding Vz'!J22</f>
        <v>-9.9289692655742008E-3</v>
      </c>
      <c r="G22">
        <f>'Porsche Automobil Hoding Vz'!K22</f>
        <v>-0.54595073504858493</v>
      </c>
      <c r="H22">
        <f>Siemens!J22</f>
        <v>-8.5615797822836959E-3</v>
      </c>
      <c r="I22">
        <f>Siemens!K22</f>
        <v>-0.57669650328261701</v>
      </c>
      <c r="J22">
        <f>'Airbus SE'!J22</f>
        <v>-2.3270859532762186E-2</v>
      </c>
      <c r="K22">
        <f>'Airbus SE'!K22</f>
        <v>-1.1576569949204354</v>
      </c>
      <c r="N22">
        <f t="shared" si="0"/>
        <v>1.9905397466690622E-2</v>
      </c>
      <c r="O22">
        <f t="shared" si="1"/>
        <v>1.3168836225879046E-2</v>
      </c>
      <c r="P22">
        <f t="shared" si="2"/>
        <v>1.3910452566915334E-2</v>
      </c>
      <c r="Q22">
        <f t="shared" si="3"/>
        <v>2.7923756473180371E-2</v>
      </c>
      <c r="R22">
        <f t="shared" si="4"/>
        <v>0.45053690094923426</v>
      </c>
      <c r="S22">
        <f t="shared" si="5"/>
        <v>0.47590934254184697</v>
      </c>
      <c r="T22">
        <f t="shared" si="6"/>
        <v>0.95533747162597249</v>
      </c>
      <c r="U22">
        <f t="shared" si="7"/>
        <v>0.31484787986709345</v>
      </c>
      <c r="V22">
        <f t="shared" si="8"/>
        <v>0.6320236873109476</v>
      </c>
      <c r="W22">
        <f t="shared" si="9"/>
        <v>0.66761674097127743</v>
      </c>
    </row>
    <row r="23" spans="1:23" x14ac:dyDescent="0.3">
      <c r="A23">
        <v>20</v>
      </c>
      <c r="B23">
        <f>SAP!J23</f>
        <v>-2.5606935478385797E-2</v>
      </c>
      <c r="C23">
        <f>SAP!K23</f>
        <v>-1.9755335815458805</v>
      </c>
      <c r="D23">
        <f>'Deutsche Bank'!J23</f>
        <v>3.3015437179539043E-3</v>
      </c>
      <c r="E23">
        <f>'Deutsche Bank'!K23</f>
        <v>0.11372302264349217</v>
      </c>
      <c r="F23">
        <f>'Porsche Automobil Hoding Vz'!J23</f>
        <v>-2.2965243139431237E-2</v>
      </c>
      <c r="G23">
        <f>'Porsche Automobil Hoding Vz'!K23</f>
        <v>-1.1664782721780738</v>
      </c>
      <c r="H23">
        <f>Siemens!J23</f>
        <v>-1.487391255218951E-3</v>
      </c>
      <c r="I23">
        <f>Siemens!K23</f>
        <v>-0.15123054059785712</v>
      </c>
      <c r="J23">
        <f>'Airbus SE'!J23</f>
        <v>-1.0258523580099961E-2</v>
      </c>
      <c r="K23">
        <f>'Airbus SE'!K23</f>
        <v>-0.5333758374045211</v>
      </c>
      <c r="N23">
        <f t="shared" si="0"/>
        <v>-0.22466365022712137</v>
      </c>
      <c r="O23">
        <f t="shared" si="1"/>
        <v>2.3044169988314005</v>
      </c>
      <c r="P23">
        <f t="shared" si="2"/>
        <v>0.29876101150640438</v>
      </c>
      <c r="Q23">
        <f t="shared" si="3"/>
        <v>1.0537018783777867</v>
      </c>
      <c r="R23">
        <f t="shared" si="4"/>
        <v>-0.1326554349600487</v>
      </c>
      <c r="S23">
        <f t="shared" si="5"/>
        <v>-1.7198394192797666E-2</v>
      </c>
      <c r="T23">
        <f t="shared" si="6"/>
        <v>-6.065711243464595E-2</v>
      </c>
      <c r="U23">
        <f t="shared" si="7"/>
        <v>0.17640713969714442</v>
      </c>
      <c r="V23">
        <f t="shared" si="8"/>
        <v>0.62217132523715901</v>
      </c>
      <c r="W23">
        <f t="shared" si="9"/>
        <v>8.0662716232520471E-2</v>
      </c>
    </row>
    <row r="24" spans="1:23" x14ac:dyDescent="0.3">
      <c r="A24">
        <v>21</v>
      </c>
      <c r="B24">
        <f>SAP!J24</f>
        <v>3.3877990109307338E-2</v>
      </c>
      <c r="C24">
        <f>SAP!K24</f>
        <v>2.4963979626992066</v>
      </c>
      <c r="D24">
        <f>'Deutsche Bank'!J24</f>
        <v>2.0979141274309668E-2</v>
      </c>
      <c r="E24">
        <f>'Deutsche Bank'!K24</f>
        <v>0.94700787711095402</v>
      </c>
      <c r="F24">
        <f>'Porsche Automobil Hoding Vz'!J24</f>
        <v>3.2624561601160243E-2</v>
      </c>
      <c r="G24">
        <f>'Porsche Automobil Hoding Vz'!K24</f>
        <v>1.4796002744198729</v>
      </c>
      <c r="H24">
        <f>Siemens!J24</f>
        <v>4.6603662913670484E-2</v>
      </c>
      <c r="I24">
        <f>Siemens!K24</f>
        <v>2.7411304107975529</v>
      </c>
      <c r="J24">
        <f>'Airbus SE'!J24</f>
        <v>3.1198025308643195E-2</v>
      </c>
      <c r="K24">
        <f>'Airbus SE'!K24</f>
        <v>1.4555477825381922</v>
      </c>
      <c r="N24">
        <f t="shared" si="0"/>
        <v>2.3641085350798861</v>
      </c>
      <c r="O24">
        <f t="shared" si="1"/>
        <v>3.6936711106709574</v>
      </c>
      <c r="P24">
        <f t="shared" si="2"/>
        <v>6.8429523730078499</v>
      </c>
      <c r="Q24">
        <f t="shared" si="3"/>
        <v>3.6336265189396908</v>
      </c>
      <c r="R24">
        <f t="shared" si="4"/>
        <v>1.4011931148511487</v>
      </c>
      <c r="S24">
        <f t="shared" si="5"/>
        <v>2.5958720912136681</v>
      </c>
      <c r="T24">
        <f t="shared" si="6"/>
        <v>1.37841521557505</v>
      </c>
      <c r="U24">
        <f t="shared" si="7"/>
        <v>4.0557773080367179</v>
      </c>
      <c r="V24">
        <f t="shared" si="8"/>
        <v>2.1536288984747465</v>
      </c>
      <c r="W24">
        <f t="shared" si="9"/>
        <v>3.9898462910843819</v>
      </c>
    </row>
    <row r="25" spans="1:23" x14ac:dyDescent="0.3">
      <c r="A25">
        <v>22</v>
      </c>
      <c r="B25">
        <f>SAP!J25</f>
        <v>-3.148359867974887E-2</v>
      </c>
      <c r="C25">
        <f>SAP!K25</f>
        <v>-2.4173267801662202</v>
      </c>
      <c r="D25">
        <f>'Deutsche Bank'!J25</f>
        <v>-1.687131340296107E-3</v>
      </c>
      <c r="E25">
        <f>'Deutsche Bank'!K25</f>
        <v>-0.12143265146023936</v>
      </c>
      <c r="F25">
        <f>'Porsche Automobil Hoding Vz'!J25</f>
        <v>-1.0993541474865601E-2</v>
      </c>
      <c r="G25">
        <f>'Porsche Automobil Hoding Vz'!K25</f>
        <v>-0.59662444576686402</v>
      </c>
      <c r="H25">
        <f>Siemens!J25</f>
        <v>-2.295090942832315E-2</v>
      </c>
      <c r="I25">
        <f>Siemens!K25</f>
        <v>-1.4421201440038194</v>
      </c>
      <c r="J25">
        <f>'Airbus SE'!J25</f>
        <v>-9.5723437353212298E-3</v>
      </c>
      <c r="K25">
        <f>'Airbus SE'!K25</f>
        <v>-0.50045560314981641</v>
      </c>
      <c r="N25">
        <f t="shared" si="0"/>
        <v>0.29354240036142726</v>
      </c>
      <c r="O25">
        <f t="shared" si="1"/>
        <v>1.4422362504540691</v>
      </c>
      <c r="P25">
        <f t="shared" si="2"/>
        <v>3.4860756443175984</v>
      </c>
      <c r="Q25">
        <f t="shared" si="3"/>
        <v>1.2097647317782894</v>
      </c>
      <c r="R25">
        <f t="shared" si="4"/>
        <v>7.2449688375466087E-2</v>
      </c>
      <c r="S25">
        <f t="shared" si="5"/>
        <v>0.175120472810606</v>
      </c>
      <c r="T25">
        <f t="shared" si="6"/>
        <v>6.0771650828615527E-2</v>
      </c>
      <c r="U25">
        <f t="shared" si="7"/>
        <v>0.86040413164550889</v>
      </c>
      <c r="V25">
        <f t="shared" si="8"/>
        <v>0.29858404686018086</v>
      </c>
      <c r="W25">
        <f t="shared" si="9"/>
        <v>0.72171710648193155</v>
      </c>
    </row>
    <row r="26" spans="1:23" x14ac:dyDescent="0.3">
      <c r="A26">
        <v>23</v>
      </c>
      <c r="B26">
        <f>SAP!J26</f>
        <v>1.36197260898896E-2</v>
      </c>
      <c r="C26">
        <f>SAP!K26</f>
        <v>0.97343111008835936</v>
      </c>
      <c r="D26">
        <f>'Deutsche Bank'!J26</f>
        <v>-2.0581913898658089E-3</v>
      </c>
      <c r="E26">
        <f>'Deutsche Bank'!K26</f>
        <v>-0.13892364357150674</v>
      </c>
      <c r="F26">
        <f>'Porsche Automobil Hoding Vz'!J26</f>
        <v>3.205130948948331E-3</v>
      </c>
      <c r="G26">
        <f>'Porsche Automobil Hoding Vz'!K26</f>
        <v>7.9233342655836481E-2</v>
      </c>
      <c r="H26">
        <f>Siemens!J26</f>
        <v>-4.6929002621620714E-3</v>
      </c>
      <c r="I26">
        <f>Siemens!K26</f>
        <v>-0.34402084726213428</v>
      </c>
      <c r="J26">
        <f>'Airbus SE'!J26</f>
        <v>4.3213976098543183E-3</v>
      </c>
      <c r="K26">
        <f>'Airbus SE'!K26</f>
        <v>0.16611194942081595</v>
      </c>
      <c r="N26">
        <f t="shared" si="0"/>
        <v>-0.13523259657933137</v>
      </c>
      <c r="O26">
        <f t="shared" si="1"/>
        <v>7.712820069748226E-2</v>
      </c>
      <c r="P26">
        <f t="shared" si="2"/>
        <v>-0.33488059524391728</v>
      </c>
      <c r="Q26">
        <f t="shared" si="3"/>
        <v>0.16169853932364628</v>
      </c>
      <c r="R26">
        <f t="shared" si="4"/>
        <v>-1.1007384654098489E-2</v>
      </c>
      <c r="S26">
        <f t="shared" si="5"/>
        <v>4.7792629566212504E-2</v>
      </c>
      <c r="T26">
        <f t="shared" si="6"/>
        <v>-2.307687725430559E-2</v>
      </c>
      <c r="U26">
        <f t="shared" si="7"/>
        <v>-2.7257921671871872E-2</v>
      </c>
      <c r="V26">
        <f t="shared" si="8"/>
        <v>1.3161605007688489E-2</v>
      </c>
      <c r="W26">
        <f t="shared" si="9"/>
        <v>-5.7145973580113897E-2</v>
      </c>
    </row>
    <row r="27" spans="1:23" x14ac:dyDescent="0.3">
      <c r="A27">
        <v>24</v>
      </c>
      <c r="B27">
        <f>SAP!J27</f>
        <v>-3.9147272351541751E-2</v>
      </c>
      <c r="C27">
        <f>SAP!K27</f>
        <v>-2.9934630651005931</v>
      </c>
      <c r="D27">
        <f>'Deutsche Bank'!J27</f>
        <v>-7.8171799737724756E-2</v>
      </c>
      <c r="E27">
        <f>'Deutsche Bank'!K27</f>
        <v>-3.7267594257214172</v>
      </c>
      <c r="F27">
        <f>'Porsche Automobil Hoding Vz'!J27</f>
        <v>-5.4911673271141263E-2</v>
      </c>
      <c r="G27">
        <f>'Porsche Automobil Hoding Vz'!K27</f>
        <v>-2.6871305537678052</v>
      </c>
      <c r="H27">
        <f>Siemens!J27</f>
        <v>-5.5834057356262505E-2</v>
      </c>
      <c r="I27">
        <f>Siemens!K27</f>
        <v>-3.4198254505191881</v>
      </c>
      <c r="J27">
        <f>'Airbus SE'!J27</f>
        <v>-0.12277274846855053</v>
      </c>
      <c r="K27">
        <f>'Airbus SE'!K27</f>
        <v>-5.9313697722288934</v>
      </c>
      <c r="N27">
        <f t="shared" si="0"/>
        <v>11.155916693412559</v>
      </c>
      <c r="O27">
        <f t="shared" si="1"/>
        <v>8.043826063807229</v>
      </c>
      <c r="P27">
        <f t="shared" si="2"/>
        <v>10.237121175220185</v>
      </c>
      <c r="Q27">
        <f t="shared" si="3"/>
        <v>17.755336338621309</v>
      </c>
      <c r="R27">
        <f t="shared" si="4"/>
        <v>10.01428911939818</v>
      </c>
      <c r="S27">
        <f t="shared" si="5"/>
        <v>12.744866732044375</v>
      </c>
      <c r="T27">
        <f t="shared" si="6"/>
        <v>22.104788206093122</v>
      </c>
      <c r="U27">
        <f t="shared" si="7"/>
        <v>9.189517456642859</v>
      </c>
      <c r="V27">
        <f t="shared" si="8"/>
        <v>15.938364940651047</v>
      </c>
      <c r="W27">
        <f t="shared" si="9"/>
        <v>20.28424930350857</v>
      </c>
    </row>
    <row r="28" spans="1:23" x14ac:dyDescent="0.3">
      <c r="A28">
        <v>25</v>
      </c>
      <c r="B28">
        <f>SAP!J28</f>
        <v>7.3714523773311287E-3</v>
      </c>
      <c r="C28">
        <f>SAP!K28</f>
        <v>0.50370114007981515</v>
      </c>
      <c r="D28">
        <f>'Deutsche Bank'!J28</f>
        <v>1.0425811205336708E-2</v>
      </c>
      <c r="E28">
        <f>'Deutsche Bank'!K28</f>
        <v>0.44954604256944569</v>
      </c>
      <c r="F28">
        <f>'Porsche Automobil Hoding Vz'!J28</f>
        <v>-1.1831478481794649E-2</v>
      </c>
      <c r="G28">
        <f>'Porsche Automobil Hoding Vz'!K28</f>
        <v>-0.63651030519346541</v>
      </c>
      <c r="H28">
        <f>Siemens!J28</f>
        <v>1.0735897827321955E-2</v>
      </c>
      <c r="I28">
        <f>Siemens!K28</f>
        <v>0.58391999105403769</v>
      </c>
      <c r="J28">
        <f>'Airbus SE'!J28</f>
        <v>6.4343385526455521E-3</v>
      </c>
      <c r="K28">
        <f>'Airbus SE'!K28</f>
        <v>0.26748261970839077</v>
      </c>
      <c r="N28">
        <f t="shared" si="0"/>
        <v>0.22643685416059892</v>
      </c>
      <c r="O28">
        <f t="shared" si="1"/>
        <v>-0.32061096639849962</v>
      </c>
      <c r="P28">
        <f t="shared" si="2"/>
        <v>0.29412116520931425</v>
      </c>
      <c r="Q28">
        <f t="shared" si="3"/>
        <v>0.13473130049865206</v>
      </c>
      <c r="R28">
        <f t="shared" si="4"/>
        <v>-0.28614068875439247</v>
      </c>
      <c r="S28">
        <f t="shared" si="5"/>
        <v>0.26249892115552875</v>
      </c>
      <c r="T28">
        <f t="shared" si="6"/>
        <v>0.12024575314601509</v>
      </c>
      <c r="U28">
        <f t="shared" si="7"/>
        <v>-0.37167109171437113</v>
      </c>
      <c r="V28">
        <f t="shared" si="8"/>
        <v>-0.17025544390453545</v>
      </c>
      <c r="W28">
        <f t="shared" si="9"/>
        <v>0.1561884489072341</v>
      </c>
    </row>
    <row r="29" spans="1:23" x14ac:dyDescent="0.3">
      <c r="A29">
        <v>26</v>
      </c>
      <c r="B29">
        <f>SAP!J29</f>
        <v>-5.0318791176605865E-3</v>
      </c>
      <c r="C29">
        <f>SAP!K29</f>
        <v>-0.42875105378587886</v>
      </c>
      <c r="D29">
        <f>'Deutsche Bank'!J29</f>
        <v>2.3863262273295546E-2</v>
      </c>
      <c r="E29">
        <f>'Deutsche Bank'!K29</f>
        <v>1.0829592890177391</v>
      </c>
      <c r="F29">
        <f>'Porsche Automobil Hoding Vz'!J29</f>
        <v>-1.711988221346682E-2</v>
      </c>
      <c r="G29">
        <f>'Porsche Automobil Hoding Vz'!K29</f>
        <v>-0.8882386882202945</v>
      </c>
      <c r="H29">
        <f>Siemens!J29</f>
        <v>-9.1719720556728574E-3</v>
      </c>
      <c r="I29">
        <f>Siemens!K29</f>
        <v>-0.61340758826703357</v>
      </c>
      <c r="J29">
        <f>'Airbus SE'!J29</f>
        <v>1.0273137118412792E-2</v>
      </c>
      <c r="K29">
        <f>'Airbus SE'!K29</f>
        <v>0.45165321143195447</v>
      </c>
      <c r="N29">
        <f t="shared" si="0"/>
        <v>-0.46431993637356178</v>
      </c>
      <c r="O29">
        <f t="shared" si="1"/>
        <v>0.38083327358783797</v>
      </c>
      <c r="P29">
        <f t="shared" si="2"/>
        <v>0.26299914986974515</v>
      </c>
      <c r="Q29">
        <f t="shared" si="3"/>
        <v>-0.19364679034722682</v>
      </c>
      <c r="R29">
        <f t="shared" si="4"/>
        <v>-0.96192633827309937</v>
      </c>
      <c r="S29">
        <f t="shared" si="5"/>
        <v>-0.66429544566775267</v>
      </c>
      <c r="T29">
        <f t="shared" si="6"/>
        <v>0.48912204073492799</v>
      </c>
      <c r="U29">
        <f t="shared" si="7"/>
        <v>0.54485235154668443</v>
      </c>
      <c r="V29">
        <f t="shared" si="8"/>
        <v>-0.40117585605280254</v>
      </c>
      <c r="W29">
        <f t="shared" si="9"/>
        <v>-0.27704750715753579</v>
      </c>
    </row>
    <row r="30" spans="1:23" x14ac:dyDescent="0.3">
      <c r="A30">
        <v>27</v>
      </c>
      <c r="B30">
        <f>SAP!J30</f>
        <v>-1.7579225496451033E-2</v>
      </c>
      <c r="C30">
        <f>SAP!K30</f>
        <v>-1.3720299351751357</v>
      </c>
      <c r="D30">
        <f>'Deutsche Bank'!J30</f>
        <v>2.8671896910612688E-2</v>
      </c>
      <c r="E30">
        <f>'Deutsche Bank'!K30</f>
        <v>1.3096282354721376</v>
      </c>
      <c r="F30">
        <f>'Porsche Automobil Hoding Vz'!J30</f>
        <v>-6.864454510492066E-3</v>
      </c>
      <c r="G30">
        <f>'Porsche Automobil Hoding Vz'!K30</f>
        <v>-0.40007962096577954</v>
      </c>
      <c r="H30">
        <f>Siemens!J30</f>
        <v>-1.6685377068556852E-2</v>
      </c>
      <c r="I30">
        <f>Siemens!K30</f>
        <v>-1.0652895369339541</v>
      </c>
      <c r="J30">
        <f>'Airbus SE'!J30</f>
        <v>1.4047480836941033E-2</v>
      </c>
      <c r="K30">
        <f>'Airbus SE'!K30</f>
        <v>0.6327315108270497</v>
      </c>
      <c r="N30">
        <f t="shared" si="0"/>
        <v>-1.7968491430183644</v>
      </c>
      <c r="O30">
        <f t="shared" si="1"/>
        <v>0.54892121641857139</v>
      </c>
      <c r="P30">
        <f t="shared" si="2"/>
        <v>1.4616091343022435</v>
      </c>
      <c r="Q30">
        <f t="shared" si="3"/>
        <v>-0.86812657378330271</v>
      </c>
      <c r="R30">
        <f t="shared" si="4"/>
        <v>-0.52395556805377552</v>
      </c>
      <c r="S30">
        <f t="shared" si="5"/>
        <v>-1.3951332565217449</v>
      </c>
      <c r="T30">
        <f t="shared" si="6"/>
        <v>0.8286430520520488</v>
      </c>
      <c r="U30">
        <f t="shared" si="7"/>
        <v>0.42620063415534715</v>
      </c>
      <c r="V30">
        <f t="shared" si="8"/>
        <v>-0.2531429830247911</v>
      </c>
      <c r="W30">
        <f t="shared" si="9"/>
        <v>-0.67404225817246899</v>
      </c>
    </row>
    <row r="31" spans="1:23" x14ac:dyDescent="0.3">
      <c r="A31">
        <v>28</v>
      </c>
      <c r="B31">
        <f>SAP!J31</f>
        <v>-3.4098803303646771E-2</v>
      </c>
      <c r="C31">
        <f>SAP!K31</f>
        <v>-2.6139314818905879</v>
      </c>
      <c r="D31">
        <f>'Deutsche Bank'!J31</f>
        <v>3.6886799478535884E-3</v>
      </c>
      <c r="E31">
        <f>'Deutsche Bank'!K31</f>
        <v>0.13197181216155965</v>
      </c>
      <c r="F31">
        <f>'Porsche Automobil Hoding Vz'!J31</f>
        <v>-2.927545394125511E-3</v>
      </c>
      <c r="G31">
        <f>'Porsche Automobil Hoding Vz'!K31</f>
        <v>-0.21268247500824586</v>
      </c>
      <c r="H31">
        <f>Siemens!J31</f>
        <v>4.6284474501869788E-3</v>
      </c>
      <c r="I31">
        <f>Siemens!K31</f>
        <v>0.21659697664529973</v>
      </c>
      <c r="J31">
        <f>'Airbus SE'!J31</f>
        <v>-5.6792311664243542E-3</v>
      </c>
      <c r="K31">
        <f>'Airbus SE'!K31</f>
        <v>-0.31367923726960295</v>
      </c>
      <c r="N31">
        <f t="shared" si="0"/>
        <v>-0.34496527453125192</v>
      </c>
      <c r="O31">
        <f t="shared" si="1"/>
        <v>0.55593741707046207</v>
      </c>
      <c r="P31">
        <f t="shared" si="2"/>
        <v>-0.56616965613546932</v>
      </c>
      <c r="Q31">
        <f t="shared" si="3"/>
        <v>0.81993603351444255</v>
      </c>
      <c r="R31">
        <f t="shared" si="4"/>
        <v>-2.8068091641843828E-2</v>
      </c>
      <c r="S31">
        <f t="shared" si="5"/>
        <v>2.8584695516595218E-2</v>
      </c>
      <c r="T31">
        <f t="shared" si="6"/>
        <v>-4.1396817379925344E-2</v>
      </c>
      <c r="U31">
        <f t="shared" si="7"/>
        <v>-4.6066381072225569E-2</v>
      </c>
      <c r="V31">
        <f t="shared" si="8"/>
        <v>6.6714076541197959E-2</v>
      </c>
      <c r="W31">
        <f t="shared" si="9"/>
        <v>-6.7941974428999616E-2</v>
      </c>
    </row>
    <row r="32" spans="1:23" x14ac:dyDescent="0.3">
      <c r="A32">
        <v>29</v>
      </c>
      <c r="B32">
        <f>SAP!J32</f>
        <v>8.9371804566034784E-3</v>
      </c>
      <c r="C32">
        <f>SAP!K32</f>
        <v>0.62140875622344027</v>
      </c>
      <c r="D32">
        <f>'Deutsche Bank'!J32</f>
        <v>-5.0442969919064343E-2</v>
      </c>
      <c r="E32">
        <f>'Deutsche Bank'!K32</f>
        <v>-2.4196805737261711</v>
      </c>
      <c r="F32">
        <f>'Porsche Automobil Hoding Vz'!J32</f>
        <v>-2.2878782384931108E-2</v>
      </c>
      <c r="G32">
        <f>'Porsche Automobil Hoding Vz'!K32</f>
        <v>-1.1623627342899112</v>
      </c>
      <c r="H32">
        <f>Siemens!J32</f>
        <v>2.3222820396708523E-3</v>
      </c>
      <c r="I32">
        <f>Siemens!K32</f>
        <v>7.7896278644159461E-2</v>
      </c>
      <c r="J32">
        <f>'Airbus SE'!J32</f>
        <v>-3.4650266568994843E-2</v>
      </c>
      <c r="K32">
        <f>'Airbus SE'!K32</f>
        <v>-1.7035965881085937</v>
      </c>
      <c r="N32">
        <f t="shared" si="0"/>
        <v>-1.5036106957772004</v>
      </c>
      <c r="O32">
        <f t="shared" si="1"/>
        <v>-0.72230238099557087</v>
      </c>
      <c r="P32">
        <f t="shared" si="2"/>
        <v>4.8405429626701663E-2</v>
      </c>
      <c r="Q32">
        <f t="shared" si="3"/>
        <v>-1.0586298369230578</v>
      </c>
      <c r="R32">
        <f t="shared" si="4"/>
        <v>2.8125465277845332</v>
      </c>
      <c r="S32">
        <f t="shared" si="5"/>
        <v>-0.18848411220083344</v>
      </c>
      <c r="T32">
        <f t="shared" si="6"/>
        <v>4.1221595697125499</v>
      </c>
      <c r="U32">
        <f t="shared" si="7"/>
        <v>-9.054373143583401E-2</v>
      </c>
      <c r="V32">
        <f t="shared" si="8"/>
        <v>1.9801971882808687</v>
      </c>
      <c r="W32">
        <f t="shared" si="9"/>
        <v>-0.13270383452454637</v>
      </c>
    </row>
    <row r="33" spans="1:23" x14ac:dyDescent="0.3">
      <c r="A33">
        <v>30</v>
      </c>
      <c r="B33">
        <f>SAP!J33</f>
        <v>-5.595090928994656E-3</v>
      </c>
      <c r="C33">
        <f>SAP!K33</f>
        <v>-0.47109194335265209</v>
      </c>
      <c r="D33">
        <f>'Deutsche Bank'!J33</f>
        <v>-4.7322847055731969E-3</v>
      </c>
      <c r="E33">
        <f>'Deutsche Bank'!K33</f>
        <v>-0.26497479120669498</v>
      </c>
      <c r="F33">
        <f>'Porsche Automobil Hoding Vz'!J33</f>
        <v>-6.4079962953302949E-3</v>
      </c>
      <c r="G33">
        <f>'Porsche Automobil Hoding Vz'!K33</f>
        <v>-0.37835217838535967</v>
      </c>
      <c r="H33">
        <f>Siemens!J33</f>
        <v>6.4603658813882638E-4</v>
      </c>
      <c r="I33">
        <f>Siemens!K33</f>
        <v>-2.2918872380369649E-2</v>
      </c>
      <c r="J33">
        <f>'Airbus SE'!J33</f>
        <v>-1.0182672252821174E-2</v>
      </c>
      <c r="K33">
        <f>'Airbus SE'!K33</f>
        <v>-0.52973678638670363</v>
      </c>
      <c r="N33">
        <f t="shared" si="0"/>
        <v>0.12482748932902517</v>
      </c>
      <c r="O33">
        <f t="shared" si="1"/>
        <v>0.17823866298726837</v>
      </c>
      <c r="P33">
        <f t="shared" si="2"/>
        <v>1.079689612911976E-2</v>
      </c>
      <c r="Q33">
        <f t="shared" si="3"/>
        <v>0.24955473216430094</v>
      </c>
      <c r="R33">
        <f t="shared" si="4"/>
        <v>0.1002537894702589</v>
      </c>
      <c r="S33">
        <f t="shared" si="5"/>
        <v>6.0729234236813357E-3</v>
      </c>
      <c r="T33">
        <f t="shared" si="6"/>
        <v>0.14036689436732239</v>
      </c>
      <c r="U33">
        <f t="shared" si="7"/>
        <v>8.6714052912489105E-3</v>
      </c>
      <c r="V33">
        <f t="shared" si="8"/>
        <v>0.20042706710026925</v>
      </c>
      <c r="W33">
        <f t="shared" si="9"/>
        <v>1.2140969802383999E-2</v>
      </c>
    </row>
    <row r="34" spans="1:23" x14ac:dyDescent="0.3">
      <c r="A34">
        <v>31</v>
      </c>
      <c r="B34">
        <f>SAP!J34</f>
        <v>-3.1831954301903397E-3</v>
      </c>
      <c r="C34">
        <f>SAP!K34</f>
        <v>-0.28977152551628438</v>
      </c>
      <c r="D34">
        <f>'Deutsche Bank'!J34</f>
        <v>1.7640252803118074E-2</v>
      </c>
      <c r="E34">
        <f>'Deutsche Bank'!K34</f>
        <v>0.7896196808399254</v>
      </c>
      <c r="F34">
        <f>'Porsche Automobil Hoding Vz'!J34</f>
        <v>-4.7303690569858701E-4</v>
      </c>
      <c r="G34">
        <f>'Porsche Automobil Hoding Vz'!K34</f>
        <v>-9.5847701366262875E-2</v>
      </c>
      <c r="H34">
        <f>Siemens!J34</f>
        <v>7.394468407736751E-3</v>
      </c>
      <c r="I34">
        <f>Siemens!K34</f>
        <v>0.38295496456259914</v>
      </c>
      <c r="J34">
        <f>'Airbus SE'!J34</f>
        <v>-4.8789084408530645E-3</v>
      </c>
      <c r="K34">
        <f>'Airbus SE'!K34</f>
        <v>-0.27528287251822126</v>
      </c>
      <c r="N34">
        <f t="shared" si="0"/>
        <v>-0.22880929949466677</v>
      </c>
      <c r="O34">
        <f t="shared" si="1"/>
        <v>2.7773934642131248E-2</v>
      </c>
      <c r="P34">
        <f t="shared" si="2"/>
        <v>-0.11096944428533898</v>
      </c>
      <c r="Q34">
        <f t="shared" si="3"/>
        <v>7.9769137918109814E-2</v>
      </c>
      <c r="R34">
        <f t="shared" si="4"/>
        <v>-7.5683231362068976E-2</v>
      </c>
      <c r="S34">
        <f t="shared" si="5"/>
        <v>0.30238877689398447</v>
      </c>
      <c r="T34">
        <f t="shared" si="6"/>
        <v>-0.21736877393853574</v>
      </c>
      <c r="U34">
        <f t="shared" si="7"/>
        <v>-3.6705353080123786E-2</v>
      </c>
      <c r="V34">
        <f t="shared" si="8"/>
        <v>2.6385230556373485E-2</v>
      </c>
      <c r="W34">
        <f t="shared" si="9"/>
        <v>-0.10542094268990591</v>
      </c>
    </row>
    <row r="35" spans="1:23" x14ac:dyDescent="0.3">
      <c r="A35">
        <v>32</v>
      </c>
      <c r="B35">
        <f>SAP!J35</f>
        <v>9.0989533492665149E-3</v>
      </c>
      <c r="C35">
        <f>SAP!K35</f>
        <v>0.63357044751844094</v>
      </c>
      <c r="D35">
        <f>'Deutsche Bank'!J35</f>
        <v>3.2085589023659717E-3</v>
      </c>
      <c r="E35">
        <f>'Deutsche Bank'!K35</f>
        <v>0.10933991355427003</v>
      </c>
      <c r="F35">
        <f>'Porsche Automobil Hoding Vz'!J35</f>
        <v>3.7905754934719044E-3</v>
      </c>
      <c r="G35">
        <f>'Porsche Automobil Hoding Vz'!K35</f>
        <v>0.10710054342611484</v>
      </c>
      <c r="H35">
        <f>Siemens!J35</f>
        <v>2.3316606595989105E-2</v>
      </c>
      <c r="I35">
        <f>Siemens!K35</f>
        <v>1.3405669685892154</v>
      </c>
      <c r="J35">
        <f>'Airbus SE'!J35</f>
        <v>8.027966326585402E-3</v>
      </c>
      <c r="K35">
        <f>'Airbus SE'!K35</f>
        <v>0.34393866841355325</v>
      </c>
      <c r="N35">
        <f t="shared" si="0"/>
        <v>6.9274537962206506E-2</v>
      </c>
      <c r="O35">
        <f t="shared" si="1"/>
        <v>6.7855739227951795E-2</v>
      </c>
      <c r="P35">
        <f t="shared" si="2"/>
        <v>0.84934361421750892</v>
      </c>
      <c r="Q35">
        <f t="shared" si="3"/>
        <v>0.2179093760656716</v>
      </c>
      <c r="R35">
        <f t="shared" si="4"/>
        <v>1.171036415982674E-2</v>
      </c>
      <c r="S35">
        <f t="shared" si="5"/>
        <v>0.14657747645925465</v>
      </c>
      <c r="T35">
        <f t="shared" si="6"/>
        <v>3.7606224272308655E-2</v>
      </c>
      <c r="U35">
        <f t="shared" si="7"/>
        <v>0.14357545083500439</v>
      </c>
      <c r="V35">
        <f t="shared" si="8"/>
        <v>3.6836018292345875E-2</v>
      </c>
      <c r="W35">
        <f t="shared" si="9"/>
        <v>0.46107281809576844</v>
      </c>
    </row>
    <row r="36" spans="1:23" x14ac:dyDescent="0.3">
      <c r="A36">
        <v>33</v>
      </c>
      <c r="B36">
        <f>SAP!J36</f>
        <v>-3.0421927233443054E-3</v>
      </c>
      <c r="C36">
        <f>SAP!K36</f>
        <v>-0.27917128610539099</v>
      </c>
      <c r="D36">
        <f>'Deutsche Bank'!J36</f>
        <v>4.4734797694726339E-3</v>
      </c>
      <c r="E36">
        <f>'Deutsche Bank'!K36</f>
        <v>0.16896562894345557</v>
      </c>
      <c r="F36">
        <f>'Porsche Automobil Hoding Vz'!J36</f>
        <v>-4.7460845693925109E-4</v>
      </c>
      <c r="G36">
        <f>'Porsche Automobil Hoding Vz'!K36</f>
        <v>-9.5922507313903907E-2</v>
      </c>
      <c r="H36">
        <f>Siemens!J36</f>
        <v>1.1123883384302601E-2</v>
      </c>
      <c r="I36">
        <f>Siemens!K36</f>
        <v>0.60725477325230737</v>
      </c>
      <c r="J36">
        <f>'Airbus SE'!J36</f>
        <v>1.6786329314356661E-2</v>
      </c>
      <c r="K36">
        <f>'Airbus SE'!K36</f>
        <v>0.7641307848668436</v>
      </c>
      <c r="N36">
        <f t="shared" si="0"/>
        <v>-4.717035193975077E-2</v>
      </c>
      <c r="O36">
        <f t="shared" si="1"/>
        <v>2.6778809733276329E-2</v>
      </c>
      <c r="P36">
        <f t="shared" si="2"/>
        <v>-0.16952809604248423</v>
      </c>
      <c r="Q36">
        <f t="shared" si="3"/>
        <v>-0.21332337396399856</v>
      </c>
      <c r="R36">
        <f t="shared" si="4"/>
        <v>-1.6207606778126989E-2</v>
      </c>
      <c r="S36">
        <f t="shared" si="5"/>
        <v>0.10260518469149162</v>
      </c>
      <c r="T36">
        <f t="shared" si="6"/>
        <v>0.12911183866008258</v>
      </c>
      <c r="U36">
        <f t="shared" si="7"/>
        <v>-5.8249400428697515E-2</v>
      </c>
      <c r="V36">
        <f t="shared" si="8"/>
        <v>-7.3297340800168934E-2</v>
      </c>
      <c r="W36">
        <f t="shared" si="9"/>
        <v>0.46402206649942279</v>
      </c>
    </row>
    <row r="37" spans="1:23" x14ac:dyDescent="0.3">
      <c r="A37">
        <v>34</v>
      </c>
      <c r="B37">
        <f>SAP!J37</f>
        <v>-1.6175424035397335E-2</v>
      </c>
      <c r="C37">
        <f>SAP!K37</f>
        <v>-1.2664955670386449</v>
      </c>
      <c r="D37">
        <f>'Deutsche Bank'!J37</f>
        <v>-8.9629834807392051E-4</v>
      </c>
      <c r="E37">
        <f>'Deutsche Bank'!K37</f>
        <v>-8.4154443676003415E-2</v>
      </c>
      <c r="F37">
        <f>'Porsche Automobil Hoding Vz'!J37</f>
        <v>1.6621160184099664E-3</v>
      </c>
      <c r="G37">
        <f>'Porsche Automobil Hoding Vz'!K37</f>
        <v>5.7857253484754484E-3</v>
      </c>
      <c r="H37">
        <f>Siemens!J37</f>
        <v>-1.842754774800805E-2</v>
      </c>
      <c r="I37">
        <f>Siemens!K37</f>
        <v>-1.1700696572909419</v>
      </c>
      <c r="J37">
        <f>'Airbus SE'!J37</f>
        <v>-2.028467117150589E-2</v>
      </c>
      <c r="K37">
        <f>'Airbus SE'!K37</f>
        <v>-1.0143913173735668</v>
      </c>
      <c r="N37">
        <f t="shared" si="0"/>
        <v>0.10658122986226165</v>
      </c>
      <c r="O37">
        <f t="shared" si="1"/>
        <v>-7.3275955059472738E-3</v>
      </c>
      <c r="P37">
        <f t="shared" si="2"/>
        <v>1.4818880340854044</v>
      </c>
      <c r="Q37">
        <f t="shared" si="3"/>
        <v>1.2847221066961134</v>
      </c>
      <c r="R37">
        <f t="shared" si="4"/>
        <v>-4.8689449796310237E-4</v>
      </c>
      <c r="S37">
        <f t="shared" si="5"/>
        <v>9.8466561071491196E-2</v>
      </c>
      <c r="T37">
        <f t="shared" si="6"/>
        <v>8.5365536983340734E-2</v>
      </c>
      <c r="U37">
        <f t="shared" si="7"/>
        <v>-6.7697016756701834E-3</v>
      </c>
      <c r="V37">
        <f t="shared" si="8"/>
        <v>-5.8689895582016488E-3</v>
      </c>
      <c r="W37">
        <f t="shared" si="9"/>
        <v>1.1869085010781963</v>
      </c>
    </row>
    <row r="38" spans="1:23" x14ac:dyDescent="0.3">
      <c r="A38">
        <v>35</v>
      </c>
      <c r="B38">
        <f>SAP!J38</f>
        <v>-4.2382921932360056E-3</v>
      </c>
      <c r="C38">
        <f>SAP!K38</f>
        <v>-0.36909112540279698</v>
      </c>
      <c r="D38">
        <f>'Deutsche Bank'!J38</f>
        <v>5.9304693537114046E-3</v>
      </c>
      <c r="E38">
        <f>'Deutsche Bank'!K38</f>
        <v>0.23764506062485513</v>
      </c>
      <c r="F38">
        <f>'Porsche Automobil Hoding Vz'!J38</f>
        <v>-1.9998313807014799E-2</v>
      </c>
      <c r="G38">
        <f>'Porsche Automobil Hoding Vz'!K38</f>
        <v>-1.0252522309567644</v>
      </c>
      <c r="H38">
        <f>Siemens!J38</f>
        <v>2.8178437574417927E-2</v>
      </c>
      <c r="I38">
        <f>Siemens!K38</f>
        <v>1.6329741598499345</v>
      </c>
      <c r="J38">
        <f>'Airbus SE'!J38</f>
        <v>-1.4560839681248224E-2</v>
      </c>
      <c r="K38">
        <f>'Airbus SE'!K38</f>
        <v>-0.73978419370542714</v>
      </c>
      <c r="N38">
        <f t="shared" si="0"/>
        <v>-8.7712682872443701E-2</v>
      </c>
      <c r="O38">
        <f t="shared" si="1"/>
        <v>0.37841149974556054</v>
      </c>
      <c r="P38">
        <f t="shared" si="2"/>
        <v>-0.60271627041269926</v>
      </c>
      <c r="Q38">
        <f t="shared" si="3"/>
        <v>0.27304778060993684</v>
      </c>
      <c r="R38">
        <f t="shared" si="4"/>
        <v>-0.24364612858148826</v>
      </c>
      <c r="S38">
        <f t="shared" si="5"/>
        <v>0.38806824321635958</v>
      </c>
      <c r="T38">
        <f t="shared" si="6"/>
        <v>-0.17580605956243581</v>
      </c>
      <c r="U38">
        <f t="shared" si="7"/>
        <v>-1.6742104004808935</v>
      </c>
      <c r="V38">
        <f t="shared" si="8"/>
        <v>0.75846539502304033</v>
      </c>
      <c r="W38">
        <f t="shared" si="9"/>
        <v>-1.2080484721863811</v>
      </c>
    </row>
    <row r="39" spans="1:23" x14ac:dyDescent="0.3">
      <c r="A39">
        <v>36</v>
      </c>
      <c r="B39">
        <f>SAP!J39</f>
        <v>-5.0000104167056405E-3</v>
      </c>
      <c r="C39">
        <f>SAP!K39</f>
        <v>-0.4263552426174772</v>
      </c>
      <c r="D39">
        <f>'Deutsche Bank'!J39</f>
        <v>9.4169475325368707E-3</v>
      </c>
      <c r="E39">
        <f>'Deutsche Bank'!K39</f>
        <v>0.40199032601426998</v>
      </c>
      <c r="F39">
        <f>'Porsche Automobil Hoding Vz'!J39</f>
        <v>4.659832330360586E-4</v>
      </c>
      <c r="G39">
        <f>'Porsche Automobil Hoding Vz'!K39</f>
        <v>-5.1150277881433844E-2</v>
      </c>
      <c r="H39">
        <f>Siemens!J39</f>
        <v>8.6107277057111999E-3</v>
      </c>
      <c r="I39">
        <f>Siemens!K39</f>
        <v>0.45610497054663574</v>
      </c>
      <c r="J39">
        <f>'Airbus SE'!J39</f>
        <v>-1.0319918356560061E-3</v>
      </c>
      <c r="K39">
        <f>'Airbus SE'!K39</f>
        <v>-9.0722808906562785E-2</v>
      </c>
      <c r="N39">
        <f t="shared" si="0"/>
        <v>-0.17139068297769283</v>
      </c>
      <c r="O39">
        <f t="shared" si="1"/>
        <v>2.1808189136090103E-2</v>
      </c>
      <c r="P39">
        <f t="shared" si="2"/>
        <v>-0.19446274537644817</v>
      </c>
      <c r="Q39">
        <f t="shared" si="3"/>
        <v>3.8680145202296595E-2</v>
      </c>
      <c r="R39">
        <f t="shared" si="4"/>
        <v>-2.0561916881278095E-2</v>
      </c>
      <c r="S39">
        <f t="shared" si="5"/>
        <v>0.18334978580677111</v>
      </c>
      <c r="T39">
        <f t="shared" si="6"/>
        <v>-3.6469691529279494E-2</v>
      </c>
      <c r="U39">
        <f t="shared" si="7"/>
        <v>-2.3329895986563615E-2</v>
      </c>
      <c r="V39">
        <f t="shared" si="8"/>
        <v>4.6404968857549078E-3</v>
      </c>
      <c r="W39">
        <f t="shared" si="9"/>
        <v>-4.1379124084235878E-2</v>
      </c>
    </row>
    <row r="40" spans="1:23" x14ac:dyDescent="0.3">
      <c r="A40">
        <v>37</v>
      </c>
      <c r="B40">
        <f>SAP!J40</f>
        <v>-5.130209464026949E-3</v>
      </c>
      <c r="C40">
        <f>SAP!K40</f>
        <v>-0.43614328926953988</v>
      </c>
      <c r="D40">
        <f>'Deutsche Bank'!J40</f>
        <v>-1.7674039859719756E-2</v>
      </c>
      <c r="E40">
        <f>'Deutsche Bank'!K40</f>
        <v>-0.87502197243688562</v>
      </c>
      <c r="F40">
        <f>'Porsche Automobil Hoding Vz'!J40</f>
        <v>-1.7098383282177925E-2</v>
      </c>
      <c r="G40">
        <f>'Porsche Automobil Hoding Vz'!K40</f>
        <v>-0.88721533760548676</v>
      </c>
      <c r="H40">
        <f>Siemens!J40</f>
        <v>-3.1521988685921693E-3</v>
      </c>
      <c r="I40">
        <f>Siemens!K40</f>
        <v>-0.25135778080340659</v>
      </c>
      <c r="J40">
        <f>'Airbus SE'!J40</f>
        <v>6.3809822443383849E-3</v>
      </c>
      <c r="K40">
        <f>'Airbus SE'!K40</f>
        <v>0.26492279201627228</v>
      </c>
      <c r="N40">
        <f t="shared" si="0"/>
        <v>0.38163496124174395</v>
      </c>
      <c r="O40">
        <f t="shared" si="1"/>
        <v>0.38695301563364232</v>
      </c>
      <c r="P40">
        <f t="shared" si="2"/>
        <v>0.10962800930308976</v>
      </c>
      <c r="Q40">
        <f t="shared" si="3"/>
        <v>-0.11554429791244719</v>
      </c>
      <c r="R40">
        <f t="shared" si="4"/>
        <v>0.7763329146878104</v>
      </c>
      <c r="S40">
        <f t="shared" si="5"/>
        <v>0.21994358114595519</v>
      </c>
      <c r="T40">
        <f t="shared" si="6"/>
        <v>-0.23181326401356539</v>
      </c>
      <c r="U40">
        <f t="shared" si="7"/>
        <v>0.22300847835526033</v>
      </c>
      <c r="V40">
        <f t="shared" si="8"/>
        <v>-0.23504356435810517</v>
      </c>
      <c r="W40">
        <f t="shared" si="9"/>
        <v>-6.6590405085452636E-2</v>
      </c>
    </row>
    <row r="41" spans="1:23" x14ac:dyDescent="0.3">
      <c r="A41">
        <v>38</v>
      </c>
      <c r="B41">
        <f>SAP!J41</f>
        <v>0</v>
      </c>
      <c r="C41">
        <f>SAP!K41</f>
        <v>-5.0466661046384434E-2</v>
      </c>
      <c r="D41">
        <f>'Deutsche Bank'!J41</f>
        <v>3.0435973723514035E-3</v>
      </c>
      <c r="E41">
        <f>'Deutsche Bank'!K41</f>
        <v>0.10156397318156382</v>
      </c>
      <c r="F41">
        <f>'Porsche Automobil Hoding Vz'!J41</f>
        <v>-1.6810936560332758E-2</v>
      </c>
      <c r="G41">
        <f>'Porsche Automobil Hoding Vz'!K41</f>
        <v>-0.87353285378468981</v>
      </c>
      <c r="H41">
        <f>Siemens!J41</f>
        <v>3.9761483796394168E-3</v>
      </c>
      <c r="I41">
        <f>Siemens!K41</f>
        <v>0.17736547313827528</v>
      </c>
      <c r="J41">
        <f>'Airbus SE'!J41</f>
        <v>1.4815085785140463E-2</v>
      </c>
      <c r="K41">
        <f>'Airbus SE'!K41</f>
        <v>0.66955820415253542</v>
      </c>
      <c r="N41">
        <f t="shared" si="0"/>
        <v>-5.1255946090780604E-3</v>
      </c>
      <c r="O41">
        <f t="shared" si="1"/>
        <v>4.4084286444832838E-2</v>
      </c>
      <c r="P41">
        <f t="shared" si="2"/>
        <v>-8.9510432142009422E-3</v>
      </c>
      <c r="Q41">
        <f t="shared" si="3"/>
        <v>-3.3790366939791878E-2</v>
      </c>
      <c r="R41">
        <f t="shared" si="4"/>
        <v>-8.8719467335003147E-2</v>
      </c>
      <c r="S41">
        <f t="shared" si="5"/>
        <v>1.8013942157151169E-2</v>
      </c>
      <c r="T41">
        <f t="shared" si="6"/>
        <v>6.8002991490044143E-2</v>
      </c>
      <c r="U41">
        <f t="shared" si="7"/>
        <v>-0.15493456791334934</v>
      </c>
      <c r="V41">
        <f t="shared" si="8"/>
        <v>-0.58488108884831624</v>
      </c>
      <c r="W41">
        <f t="shared" si="9"/>
        <v>0.11875650767312836</v>
      </c>
    </row>
    <row r="42" spans="1:23" x14ac:dyDescent="0.3">
      <c r="A42">
        <v>39</v>
      </c>
      <c r="B42">
        <f>SAP!J42</f>
        <v>1.3965399119779706E-3</v>
      </c>
      <c r="C42">
        <f>SAP!K42</f>
        <v>5.4521801550997083E-2</v>
      </c>
      <c r="D42">
        <f>'Deutsche Bank'!J42</f>
        <v>7.7401160426824201E-3</v>
      </c>
      <c r="E42">
        <f>'Deutsche Bank'!K42</f>
        <v>0.32294800821427866</v>
      </c>
      <c r="F42">
        <f>'Porsche Automobil Hoding Vz'!J42</f>
        <v>1.6352851348474338E-2</v>
      </c>
      <c r="G42">
        <f>'Porsche Automobil Hoding Vz'!K42</f>
        <v>0.70506574210750217</v>
      </c>
      <c r="H42">
        <f>Siemens!J42</f>
        <v>-2.4698146473620514E-3</v>
      </c>
      <c r="I42">
        <f>Siemens!K42</f>
        <v>-0.21031685314141396</v>
      </c>
      <c r="J42">
        <f>'Airbus SE'!J42</f>
        <v>4.5074512109925982E-2</v>
      </c>
      <c r="K42">
        <f>'Airbus SE'!K42</f>
        <v>2.1212875293502762</v>
      </c>
      <c r="N42">
        <f t="shared" si="0"/>
        <v>1.7607707215148677E-2</v>
      </c>
      <c r="O42">
        <f t="shared" si="1"/>
        <v>3.8441454471591724E-2</v>
      </c>
      <c r="P42">
        <f t="shared" si="2"/>
        <v>-1.1466853729806369E-2</v>
      </c>
      <c r="Q42">
        <f t="shared" si="3"/>
        <v>0.11565641770784066</v>
      </c>
      <c r="R42">
        <f t="shared" si="4"/>
        <v>0.22769957707374008</v>
      </c>
      <c r="S42">
        <f t="shared" si="5"/>
        <v>-6.7921408815914588E-2</v>
      </c>
      <c r="T42">
        <f t="shared" si="6"/>
        <v>0.68506558245345983</v>
      </c>
      <c r="U42">
        <f t="shared" si="7"/>
        <v>-0.14828720813786558</v>
      </c>
      <c r="V42">
        <f t="shared" si="8"/>
        <v>1.4956471661047424</v>
      </c>
      <c r="W42">
        <f t="shared" si="9"/>
        <v>-0.44614251778107489</v>
      </c>
    </row>
    <row r="43" spans="1:23" x14ac:dyDescent="0.3">
      <c r="A43">
        <v>40</v>
      </c>
      <c r="B43">
        <f>SAP!J43</f>
        <v>2.7989444489402112E-3</v>
      </c>
      <c r="C43">
        <f>SAP!K43</f>
        <v>0.15995115234321483</v>
      </c>
      <c r="D43">
        <f>'Deutsche Bank'!J43</f>
        <v>-3.8115045276419686E-2</v>
      </c>
      <c r="E43">
        <f>'Deutsche Bank'!K43</f>
        <v>-1.8385680747577482</v>
      </c>
      <c r="F43">
        <f>'Porsche Automobil Hoding Vz'!J43</f>
        <v>-1.8302453061538194E-3</v>
      </c>
      <c r="G43">
        <f>'Porsche Automobil Hoding Vz'!K43</f>
        <v>-0.16045091500347078</v>
      </c>
      <c r="H43">
        <f>Siemens!J43</f>
        <v>1.2133059361041362E-2</v>
      </c>
      <c r="I43">
        <f>Siemens!K43</f>
        <v>0.66795007799557038</v>
      </c>
      <c r="J43">
        <f>'Airbus SE'!J43</f>
        <v>8.3003335530696214E-3</v>
      </c>
      <c r="K43">
        <f>'Airbus SE'!K43</f>
        <v>0.35700578626522383</v>
      </c>
      <c r="N43">
        <f t="shared" si="0"/>
        <v>-0.2940810822189478</v>
      </c>
      <c r="O43">
        <f t="shared" si="1"/>
        <v>-2.5664308749328367E-2</v>
      </c>
      <c r="P43">
        <f t="shared" si="2"/>
        <v>0.1068393846831317</v>
      </c>
      <c r="Q43">
        <f t="shared" si="3"/>
        <v>5.7103486906318009E-2</v>
      </c>
      <c r="R43">
        <f t="shared" si="4"/>
        <v>0.29499992989105034</v>
      </c>
      <c r="S43">
        <f t="shared" si="5"/>
        <v>-1.2280716889346035</v>
      </c>
      <c r="T43">
        <f t="shared" si="6"/>
        <v>-0.65637944113102875</v>
      </c>
      <c r="U43">
        <f t="shared" si="7"/>
        <v>-0.10717320119102894</v>
      </c>
      <c r="V43">
        <f t="shared" si="8"/>
        <v>-5.7281905067788685E-2</v>
      </c>
      <c r="W43">
        <f t="shared" si="9"/>
        <v>0.23846204278072619</v>
      </c>
    </row>
    <row r="44" spans="1:23" x14ac:dyDescent="0.3">
      <c r="A44">
        <v>41</v>
      </c>
      <c r="B44">
        <f>SAP!J44</f>
        <v>1.1747335342989117E-2</v>
      </c>
      <c r="C44">
        <f>SAP!K44</f>
        <v>0.83266934294328587</v>
      </c>
      <c r="D44">
        <f>'Deutsche Bank'!J44</f>
        <v>1.3484137411327436E-2</v>
      </c>
      <c r="E44">
        <f>'Deutsche Bank'!K44</f>
        <v>0.59370912238550033</v>
      </c>
      <c r="F44">
        <f>'Porsche Automobil Hoding Vz'!J44</f>
        <v>-2.7059148114005907E-2</v>
      </c>
      <c r="G44">
        <f>'Porsche Automobil Hoding Vz'!K44</f>
        <v>-1.3613484318338527</v>
      </c>
      <c r="H44">
        <f>Siemens!J44</f>
        <v>-5.6712234441418496E-3</v>
      </c>
      <c r="I44">
        <f>Siemens!K44</f>
        <v>-0.40286055910263185</v>
      </c>
      <c r="J44">
        <f>'Airbus SE'!J44</f>
        <v>-2.016936725442962E-2</v>
      </c>
      <c r="K44">
        <f>'Airbus SE'!K44</f>
        <v>-1.0088594848816641</v>
      </c>
      <c r="N44">
        <f t="shared" si="0"/>
        <v>0.49436338483616948</v>
      </c>
      <c r="O44">
        <f t="shared" si="1"/>
        <v>-1.1335531042519666</v>
      </c>
      <c r="P44">
        <f t="shared" si="2"/>
        <v>-0.33544963704575326</v>
      </c>
      <c r="Q44">
        <f t="shared" si="3"/>
        <v>-0.8400463643985171</v>
      </c>
      <c r="R44">
        <f t="shared" si="4"/>
        <v>-0.80824498272495382</v>
      </c>
      <c r="S44">
        <f t="shared" si="5"/>
        <v>-0.23918198898855556</v>
      </c>
      <c r="T44">
        <f t="shared" si="6"/>
        <v>-0.59896907937938071</v>
      </c>
      <c r="U44">
        <f t="shared" si="7"/>
        <v>0.54843359038207695</v>
      </c>
      <c r="V44">
        <f t="shared" si="8"/>
        <v>1.3734092776843618</v>
      </c>
      <c r="W44">
        <f t="shared" si="9"/>
        <v>0.40642969613542035</v>
      </c>
    </row>
    <row r="45" spans="1:23" x14ac:dyDescent="0.3">
      <c r="A45">
        <v>42</v>
      </c>
      <c r="B45">
        <f>SAP!J45</f>
        <v>4.8961639309374775E-3</v>
      </c>
      <c r="C45">
        <f>SAP!K45</f>
        <v>0.31761499514188957</v>
      </c>
      <c r="D45">
        <f>'Deutsche Bank'!J45</f>
        <v>3.8862440714766645E-3</v>
      </c>
      <c r="E45">
        <f>'Deutsche Bank'!K45</f>
        <v>0.14128457038429998</v>
      </c>
      <c r="F45">
        <f>'Porsche Automobil Hoding Vz'!J45</f>
        <v>-4.2180104717603351E-3</v>
      </c>
      <c r="G45">
        <f>'Porsche Automobil Hoding Vz'!K45</f>
        <v>-0.2741087018676106</v>
      </c>
      <c r="H45">
        <f>Siemens!J45</f>
        <v>2.981952588217153E-2</v>
      </c>
      <c r="I45">
        <f>Siemens!K45</f>
        <v>1.73167483965763</v>
      </c>
      <c r="J45">
        <f>'Airbus SE'!J45</f>
        <v>4.1837259751680133E-3</v>
      </c>
      <c r="K45">
        <f>'Airbus SE'!K45</f>
        <v>0.15950700102632795</v>
      </c>
      <c r="N45">
        <f t="shared" si="0"/>
        <v>4.4874098136233394E-2</v>
      </c>
      <c r="O45">
        <f t="shared" si="1"/>
        <v>-8.7061034012030802E-2</v>
      </c>
      <c r="P45">
        <f t="shared" si="2"/>
        <v>0.55000589578519055</v>
      </c>
      <c r="Q45">
        <f t="shared" si="3"/>
        <v>5.0661815356074523E-2</v>
      </c>
      <c r="R45">
        <f t="shared" si="4"/>
        <v>-3.8727330181963532E-2</v>
      </c>
      <c r="S45">
        <f t="shared" si="5"/>
        <v>0.2446589357663298</v>
      </c>
      <c r="T45">
        <f t="shared" si="6"/>
        <v>2.2535878113292839E-2</v>
      </c>
      <c r="U45">
        <f t="shared" si="7"/>
        <v>-0.47466714235535573</v>
      </c>
      <c r="V45">
        <f t="shared" si="8"/>
        <v>-4.3722256990122388E-2</v>
      </c>
      <c r="W45">
        <f t="shared" si="9"/>
        <v>0.27621426042653591</v>
      </c>
    </row>
    <row r="46" spans="1:23" x14ac:dyDescent="0.3">
      <c r="A46">
        <v>43</v>
      </c>
      <c r="B46">
        <f>SAP!J46</f>
        <v>7.9479038633956407E-3</v>
      </c>
      <c r="C46">
        <f>SAP!K46</f>
        <v>0.54703735608396165</v>
      </c>
      <c r="D46">
        <f>'Deutsche Bank'!J46</f>
        <v>1.3722036570950205E-2</v>
      </c>
      <c r="E46">
        <f>'Deutsche Bank'!K46</f>
        <v>0.60492318956698321</v>
      </c>
      <c r="F46">
        <f>'Porsche Automobil Hoding Vz'!J46</f>
        <v>5.1082842897430206E-3</v>
      </c>
      <c r="G46">
        <f>'Porsche Automobil Hoding Vz'!K46</f>
        <v>0.16982357317495622</v>
      </c>
      <c r="H46">
        <f>Siemens!J46</f>
        <v>3.2737912664255785E-3</v>
      </c>
      <c r="I46">
        <f>Siemens!K46</f>
        <v>0.13512330724479632</v>
      </c>
      <c r="J46">
        <f>'Airbus SE'!J46</f>
        <v>-7.6266939499572946E-3</v>
      </c>
      <c r="K46">
        <f>'Airbus SE'!K46</f>
        <v>-0.40711091050229198</v>
      </c>
      <c r="N46">
        <f t="shared" si="0"/>
        <v>0.33091558225459961</v>
      </c>
      <c r="O46">
        <f t="shared" si="1"/>
        <v>9.289983847035925E-2</v>
      </c>
      <c r="P46">
        <f t="shared" si="2"/>
        <v>7.3917496740514205E-2</v>
      </c>
      <c r="Q46">
        <f t="shared" si="3"/>
        <v>-0.22270487611410814</v>
      </c>
      <c r="R46">
        <f t="shared" si="4"/>
        <v>0.10273021754865649</v>
      </c>
      <c r="S46">
        <f t="shared" si="5"/>
        <v>8.1739222003361645E-2</v>
      </c>
      <c r="T46">
        <f t="shared" si="6"/>
        <v>-0.2462708304885651</v>
      </c>
      <c r="U46">
        <f t="shared" si="7"/>
        <v>2.2947122855528759E-2</v>
      </c>
      <c r="V46">
        <f t="shared" si="8"/>
        <v>-6.9137029500009037E-2</v>
      </c>
      <c r="W46">
        <f t="shared" si="9"/>
        <v>-5.5010172642509979E-2</v>
      </c>
    </row>
    <row r="47" spans="1:23" x14ac:dyDescent="0.3">
      <c r="A47">
        <v>44</v>
      </c>
      <c r="B47">
        <f>SAP!J47</f>
        <v>-7.789563272454521E-3</v>
      </c>
      <c r="C47">
        <f>SAP!K47</f>
        <v>-0.63606701894931605</v>
      </c>
      <c r="D47">
        <f>'Deutsche Bank'!J47</f>
        <v>6.3000838386293306E-3</v>
      </c>
      <c r="E47">
        <f>'Deutsche Bank'!K47</f>
        <v>0.25506791185178357</v>
      </c>
      <c r="F47">
        <f>'Porsche Automobil Hoding Vz'!J47</f>
        <v>-1.1732287313249276E-2</v>
      </c>
      <c r="G47">
        <f>'Porsche Automobil Hoding Vz'!K47</f>
        <v>-0.63178879871714855</v>
      </c>
      <c r="H47">
        <f>Siemens!J47</f>
        <v>3.1415133647520561E-3</v>
      </c>
      <c r="I47">
        <f>Siemens!K47</f>
        <v>0.12716766052120002</v>
      </c>
      <c r="J47">
        <f>'Airbus SE'!J47</f>
        <v>-1.2583304627892887E-2</v>
      </c>
      <c r="K47">
        <f>'Airbus SE'!K47</f>
        <v>-0.64490977018699747</v>
      </c>
      <c r="N47">
        <f t="shared" si="0"/>
        <v>-0.16224028632119089</v>
      </c>
      <c r="O47">
        <f t="shared" si="1"/>
        <v>0.40186001780558617</v>
      </c>
      <c r="P47">
        <f t="shared" si="2"/>
        <v>-8.0887154734478328E-2</v>
      </c>
      <c r="Q47">
        <f t="shared" si="3"/>
        <v>0.41020583501413199</v>
      </c>
      <c r="R47">
        <f t="shared" si="4"/>
        <v>-0.16114904962012988</v>
      </c>
      <c r="S47">
        <f t="shared" si="5"/>
        <v>3.2436389624218985E-2</v>
      </c>
      <c r="T47">
        <f t="shared" si="6"/>
        <v>-0.16449578841441106</v>
      </c>
      <c r="U47">
        <f t="shared" si="7"/>
        <v>-8.0343103476359118E-2</v>
      </c>
      <c r="V47">
        <f t="shared" si="8"/>
        <v>0.40744676898739546</v>
      </c>
      <c r="W47">
        <f t="shared" si="9"/>
        <v>-8.2011666721945209E-2</v>
      </c>
    </row>
    <row r="48" spans="1:23" x14ac:dyDescent="0.3">
      <c r="A48">
        <v>45</v>
      </c>
      <c r="B48">
        <f>SAP!J48</f>
        <v>1.1146612224913425E-2</v>
      </c>
      <c r="C48">
        <f>SAP!K48</f>
        <v>0.78750844487475502</v>
      </c>
      <c r="D48">
        <f>'Deutsche Bank'!J48</f>
        <v>-1.805543021966329E-4</v>
      </c>
      <c r="E48">
        <f>'Deutsche Bank'!K48</f>
        <v>-5.0415771257229347E-2</v>
      </c>
      <c r="F48">
        <f>'Porsche Automobil Hoding Vz'!J48</f>
        <v>-2.7565500101120795E-2</v>
      </c>
      <c r="G48">
        <f>'Porsche Automobil Hoding Vz'!K48</f>
        <v>-1.3854508214066226</v>
      </c>
      <c r="H48">
        <f>Siemens!J48</f>
        <v>-6.1310522131179891E-3</v>
      </c>
      <c r="I48">
        <f>Siemens!K48</f>
        <v>-0.43051623849456316</v>
      </c>
      <c r="J48">
        <f>'Airbus SE'!J48</f>
        <v>1.9116903187537053E-2</v>
      </c>
      <c r="K48">
        <f>'Airbus SE'!K48</f>
        <v>0.87594263483124091</v>
      </c>
      <c r="N48">
        <f t="shared" si="0"/>
        <v>-3.9702845619942057E-2</v>
      </c>
      <c r="O48">
        <f t="shared" si="1"/>
        <v>-1.0910542218163812</v>
      </c>
      <c r="P48">
        <f t="shared" si="2"/>
        <v>-0.33903517347018258</v>
      </c>
      <c r="Q48">
        <f t="shared" si="3"/>
        <v>0.68981222215544591</v>
      </c>
      <c r="R48">
        <f t="shared" si="4"/>
        <v>6.984857170017679E-2</v>
      </c>
      <c r="S48">
        <f t="shared" si="5"/>
        <v>2.1704808202464693E-2</v>
      </c>
      <c r="T48">
        <f t="shared" si="6"/>
        <v>-4.4161323512106616E-2</v>
      </c>
      <c r="U48">
        <f t="shared" si="7"/>
        <v>0.596459076251182</v>
      </c>
      <c r="V48">
        <f t="shared" si="8"/>
        <v>-1.213575442932024</v>
      </c>
      <c r="W48">
        <f t="shared" si="9"/>
        <v>-0.37710752828456257</v>
      </c>
    </row>
    <row r="49" spans="1:23" x14ac:dyDescent="0.3">
      <c r="A49">
        <v>46</v>
      </c>
      <c r="B49">
        <f>SAP!J49</f>
        <v>-9.4032089780369029E-3</v>
      </c>
      <c r="C49">
        <f>SAP!K49</f>
        <v>-0.75737696530524501</v>
      </c>
      <c r="D49">
        <f>'Deutsche Bank'!J49</f>
        <v>-7.1745293611748182E-2</v>
      </c>
      <c r="E49">
        <f>'Deutsche Bank'!K49</f>
        <v>-3.4238274122028001</v>
      </c>
      <c r="F49">
        <f>'Porsche Automobil Hoding Vz'!J49</f>
        <v>-4.0594009382170296E-3</v>
      </c>
      <c r="G49">
        <f>'Porsche Automobil Hoding Vz'!K49</f>
        <v>-0.26655887711191417</v>
      </c>
      <c r="H49">
        <f>Siemens!J49</f>
        <v>-4.6798638910977687E-3</v>
      </c>
      <c r="I49">
        <f>Siemens!K49</f>
        <v>-0.34323679519120498</v>
      </c>
      <c r="J49">
        <f>'Airbus SE'!J49</f>
        <v>-9.10000972798588E-4</v>
      </c>
      <c r="K49">
        <f>'Airbus SE'!K49</f>
        <v>-8.4870162821490486E-2</v>
      </c>
      <c r="N49">
        <f t="shared" si="0"/>
        <v>2.5931280151830669</v>
      </c>
      <c r="O49">
        <f t="shared" si="1"/>
        <v>0.20188555342219527</v>
      </c>
      <c r="P49">
        <f t="shared" si="2"/>
        <v>0.25995964232301272</v>
      </c>
      <c r="Q49">
        <f t="shared" si="3"/>
        <v>6.4278706362702498E-2</v>
      </c>
      <c r="R49">
        <f t="shared" si="4"/>
        <v>0.91265159042176924</v>
      </c>
      <c r="S49">
        <f t="shared" si="5"/>
        <v>1.1751835482522859</v>
      </c>
      <c r="T49">
        <f t="shared" si="6"/>
        <v>0.29058078994633407</v>
      </c>
      <c r="U49">
        <f t="shared" si="7"/>
        <v>9.1492814709659656E-2</v>
      </c>
      <c r="V49">
        <f t="shared" si="8"/>
        <v>2.262289530200183E-2</v>
      </c>
      <c r="W49">
        <f t="shared" si="9"/>
        <v>2.9130562694204148E-2</v>
      </c>
    </row>
    <row r="50" spans="1:23" x14ac:dyDescent="0.3">
      <c r="A50">
        <v>47</v>
      </c>
      <c r="B50">
        <f>SAP!J50</f>
        <v>1.8734036006726254E-2</v>
      </c>
      <c r="C50">
        <f>SAP!K50</f>
        <v>1.3579124491535135</v>
      </c>
      <c r="D50">
        <f>'Deutsche Bank'!J50</f>
        <v>2.1743679807731953E-2</v>
      </c>
      <c r="E50">
        <f>'Deutsche Bank'!K50</f>
        <v>0.98304661928316162</v>
      </c>
      <c r="F50">
        <f>'Porsche Automobil Hoding Vz'!J50</f>
        <v>1.3091720409054543E-2</v>
      </c>
      <c r="G50">
        <f>'Porsche Automobil Hoding Vz'!K50</f>
        <v>0.54983568406514127</v>
      </c>
      <c r="H50">
        <f>Siemens!J50</f>
        <v>1.6692020339101121E-2</v>
      </c>
      <c r="I50">
        <f>Siemens!K50</f>
        <v>0.94214162858141148</v>
      </c>
      <c r="J50">
        <f>'Airbus SE'!J50</f>
        <v>1.7618367267769233E-2</v>
      </c>
      <c r="K50">
        <f>'Airbus SE'!K50</f>
        <v>0.8040487226255365</v>
      </c>
      <c r="N50">
        <f t="shared" si="0"/>
        <v>1.3348912424228796</v>
      </c>
      <c r="O50">
        <f t="shared" si="1"/>
        <v>0.74662872038089345</v>
      </c>
      <c r="P50">
        <f t="shared" si="2"/>
        <v>1.2793458463164644</v>
      </c>
      <c r="Q50">
        <f t="shared" si="3"/>
        <v>1.0918277701791963</v>
      </c>
      <c r="R50">
        <f t="shared" si="4"/>
        <v>0.54051411038148167</v>
      </c>
      <c r="S50">
        <f t="shared" si="5"/>
        <v>0.92616914286288865</v>
      </c>
      <c r="T50">
        <f t="shared" si="6"/>
        <v>0.79041737851597815</v>
      </c>
      <c r="U50">
        <f t="shared" si="7"/>
        <v>0.51802308683730669</v>
      </c>
      <c r="V50">
        <f t="shared" si="8"/>
        <v>0.44209467942651487</v>
      </c>
      <c r="W50">
        <f t="shared" si="9"/>
        <v>0.7575277729932266</v>
      </c>
    </row>
    <row r="51" spans="1:23" x14ac:dyDescent="0.3">
      <c r="A51">
        <v>48</v>
      </c>
      <c r="B51">
        <f>SAP!J51</f>
        <v>2.0080668208781065E-2</v>
      </c>
      <c r="C51">
        <f>SAP!K51</f>
        <v>1.4591489719089699</v>
      </c>
      <c r="D51">
        <f>'Deutsche Bank'!J51</f>
        <v>2.407153844587469E-3</v>
      </c>
      <c r="E51">
        <f>'Deutsche Bank'!K51</f>
        <v>7.1563360783933383E-2</v>
      </c>
      <c r="F51">
        <f>'Porsche Automobil Hoding Vz'!J51</f>
        <v>4.6201165959526558E-2</v>
      </c>
      <c r="G51">
        <f>'Porsche Automobil Hoding Vz'!K51</f>
        <v>2.1258475799458294</v>
      </c>
      <c r="H51">
        <f>Siemens!J51</f>
        <v>-3.8768086462335023E-3</v>
      </c>
      <c r="I51">
        <f>Siemens!K51</f>
        <v>-0.29493829826282453</v>
      </c>
      <c r="J51">
        <f>'Airbus SE'!J51</f>
        <v>-1.5797536466084294E-2</v>
      </c>
      <c r="K51">
        <f>'Airbus SE'!K51</f>
        <v>-0.79911608485412722</v>
      </c>
      <c r="N51">
        <f t="shared" si="0"/>
        <v>0.10442160431422709</v>
      </c>
      <c r="O51">
        <f t="shared" si="1"/>
        <v>3.1019283107131286</v>
      </c>
      <c r="P51">
        <f t="shared" si="2"/>
        <v>-0.4303589146867815</v>
      </c>
      <c r="Q51">
        <f t="shared" si="3"/>
        <v>-1.1660294136508209</v>
      </c>
      <c r="R51">
        <f t="shared" si="4"/>
        <v>0.15213279733531507</v>
      </c>
      <c r="S51">
        <f t="shared" si="5"/>
        <v>-2.1106775847581864E-2</v>
      </c>
      <c r="T51">
        <f t="shared" si="6"/>
        <v>-5.7187432688660229E-2</v>
      </c>
      <c r="U51">
        <f t="shared" si="7"/>
        <v>-0.62699386759536679</v>
      </c>
      <c r="V51">
        <f t="shared" si="8"/>
        <v>-1.6987989950829323</v>
      </c>
      <c r="W51">
        <f t="shared" si="9"/>
        <v>0.23568993818132716</v>
      </c>
    </row>
    <row r="52" spans="1:23" x14ac:dyDescent="0.3">
      <c r="A52">
        <v>49</v>
      </c>
      <c r="B52">
        <f>SAP!J52</f>
        <v>1.1777526864022326E-2</v>
      </c>
      <c r="C52" s="5">
        <f>SAP!K52</f>
        <v>0.83493906781800398</v>
      </c>
      <c r="D52" s="5">
        <f>'Deutsche Bank'!J52</f>
        <v>3.7944164186937868E-3</v>
      </c>
      <c r="E52" s="5">
        <f>'Deutsche Bank'!K52</f>
        <v>0.13695600752153939</v>
      </c>
      <c r="F52" s="5">
        <f>'Porsche Automobil Hoding Vz'!J52</f>
        <v>1.412645956717865E-2</v>
      </c>
      <c r="G52" s="5">
        <f>'Porsche Automobil Hoding Vz'!K52</f>
        <v>0.59908933948655962</v>
      </c>
      <c r="H52">
        <f>Siemens!J52</f>
        <v>7.0468401193381101E-3</v>
      </c>
      <c r="I52">
        <f>Siemens!K52</f>
        <v>0.36204740692342607</v>
      </c>
      <c r="J52">
        <f>'Airbus SE'!J52</f>
        <v>-1.4833846530693169E-2</v>
      </c>
      <c r="K52">
        <f>'Airbus SE'!K52</f>
        <v>-0.75288199817353207</v>
      </c>
      <c r="N52">
        <f t="shared" si="0"/>
        <v>0.11434992125210963</v>
      </c>
      <c r="O52">
        <f t="shared" si="1"/>
        <v>0.50020309465061186</v>
      </c>
      <c r="P52">
        <f t="shared" si="2"/>
        <v>0.3022875244425709</v>
      </c>
      <c r="Q52">
        <f t="shared" si="3"/>
        <v>-0.62861059373196504</v>
      </c>
      <c r="R52">
        <f t="shared" si="4"/>
        <v>8.2048884084795326E-2</v>
      </c>
      <c r="S52">
        <f t="shared" si="5"/>
        <v>4.9584567385758574E-2</v>
      </c>
      <c r="T52">
        <f t="shared" si="6"/>
        <v>-0.10311171260468587</v>
      </c>
      <c r="U52">
        <f t="shared" si="7"/>
        <v>0.21689874187657701</v>
      </c>
      <c r="V52">
        <f t="shared" si="8"/>
        <v>-0.45104357899710251</v>
      </c>
      <c r="W52">
        <f t="shared" si="9"/>
        <v>-0.2725789751580549</v>
      </c>
    </row>
    <row r="53" spans="1:23" x14ac:dyDescent="0.3">
      <c r="A53">
        <v>50</v>
      </c>
      <c r="B53">
        <f>SAP!J53</f>
        <v>-3.2666014811377812E-2</v>
      </c>
      <c r="C53" s="5">
        <f>SAP!K53</f>
        <v>-2.5062179394845683</v>
      </c>
      <c r="D53" s="5">
        <f>'Deutsche Bank'!J53</f>
        <v>6.9360430660972581E-3</v>
      </c>
      <c r="E53" s="5">
        <f>'Deutsche Bank'!K53</f>
        <v>0.28504569534970686</v>
      </c>
      <c r="F53" s="5">
        <f>'Porsche Automobil Hoding Vz'!J53</f>
        <v>1.8527625862214174E-2</v>
      </c>
      <c r="G53" s="5">
        <f>'Porsche Automobil Hoding Vz'!K53</f>
        <v>0.80858515922632068</v>
      </c>
      <c r="H53">
        <f>Siemens!J53</f>
        <v>-2.50832589038196E-2</v>
      </c>
      <c r="I53">
        <f>Siemens!K53</f>
        <v>-1.5703669554792943</v>
      </c>
      <c r="J53">
        <f>'Airbus SE'!J53</f>
        <v>-6.0866639756160315E-3</v>
      </c>
      <c r="K53">
        <f>'Airbus SE'!K53</f>
        <v>-0.33322627530008836</v>
      </c>
      <c r="N53">
        <f t="shared" si="0"/>
        <v>-0.71438663525828827</v>
      </c>
      <c r="O53">
        <f t="shared" si="1"/>
        <v>-2.0264906316539908</v>
      </c>
      <c r="P53">
        <f t="shared" si="2"/>
        <v>3.9356818353959717</v>
      </c>
      <c r="Q53">
        <f t="shared" si="3"/>
        <v>0.83513766906470499</v>
      </c>
      <c r="R53">
        <f t="shared" si="4"/>
        <v>0.23048371896112002</v>
      </c>
      <c r="S53">
        <f t="shared" si="5"/>
        <v>-0.44762634077879759</v>
      </c>
      <c r="T53">
        <f t="shared" si="6"/>
        <v>-9.4984715351706536E-2</v>
      </c>
      <c r="U53">
        <f t="shared" si="7"/>
        <v>-1.2697754147399776</v>
      </c>
      <c r="V53">
        <f t="shared" si="8"/>
        <v>-0.2694418208719157</v>
      </c>
      <c r="W53">
        <f t="shared" si="9"/>
        <v>0.52328753142870488</v>
      </c>
    </row>
    <row r="54" spans="1:23" x14ac:dyDescent="0.3">
      <c r="A54">
        <v>51</v>
      </c>
      <c r="B54">
        <f>SAP!J54</f>
        <v>-7.2411612565594736E-3</v>
      </c>
      <c r="C54" s="5">
        <f>SAP!K54</f>
        <v>-0.59483949366321165</v>
      </c>
      <c r="D54" s="5">
        <f>'Deutsche Bank'!J54</f>
        <v>8.2118046851000111E-3</v>
      </c>
      <c r="E54" s="5">
        <f>'Deutsche Bank'!K54</f>
        <v>0.34518242103524366</v>
      </c>
      <c r="F54" s="5">
        <f>'Porsche Automobil Hoding Vz'!J54</f>
        <v>-9.769791595805136E-3</v>
      </c>
      <c r="G54" s="5">
        <f>'Porsche Automobil Hoding Vz'!K54</f>
        <v>-0.53837386696928735</v>
      </c>
      <c r="H54">
        <f>Siemens!J54</f>
        <v>1.0327601166188175E-2</v>
      </c>
      <c r="I54">
        <f>Siemens!K54</f>
        <v>0.55936362938433593</v>
      </c>
      <c r="J54" s="5">
        <f>'Airbus SE'!J54</f>
        <v>-8.9198114914144347E-4</v>
      </c>
      <c r="K54">
        <f>'Airbus SE'!K54</f>
        <v>-8.4005641922872493E-2</v>
      </c>
      <c r="N54">
        <f t="shared" si="0"/>
        <v>-0.20532813655004586</v>
      </c>
      <c r="O54">
        <f t="shared" si="1"/>
        <v>0.32024603842951616</v>
      </c>
      <c r="P54">
        <f t="shared" si="2"/>
        <v>-0.33273157807659476</v>
      </c>
      <c r="Q54">
        <f t="shared" si="3"/>
        <v>4.9969873506254536E-2</v>
      </c>
      <c r="R54">
        <f t="shared" si="4"/>
        <v>-0.18583719482256481</v>
      </c>
      <c r="S54">
        <f t="shared" si="5"/>
        <v>0.19308249182994583</v>
      </c>
      <c r="T54">
        <f t="shared" si="6"/>
        <v>-2.899727085955689E-2</v>
      </c>
      <c r="U54">
        <f t="shared" si="7"/>
        <v>-0.30114676019362024</v>
      </c>
      <c r="V54">
        <f t="shared" si="8"/>
        <v>4.5226442289254147E-2</v>
      </c>
      <c r="W54">
        <f t="shared" si="9"/>
        <v>-4.6989700754738885E-2</v>
      </c>
    </row>
    <row r="55" spans="1:23" x14ac:dyDescent="0.3">
      <c r="A55">
        <v>52</v>
      </c>
      <c r="B55">
        <f>SAP!J55</f>
        <v>-1.9221534029591298E-3</v>
      </c>
      <c r="C55" s="5">
        <f>SAP!K55</f>
        <v>-0.19496946323782477</v>
      </c>
      <c r="D55" s="5">
        <f>'Deutsche Bank'!J55</f>
        <v>-3.5026305512020003E-3</v>
      </c>
      <c r="E55" s="5">
        <f>'Deutsche Bank'!K55</f>
        <v>-0.20701147465285075</v>
      </c>
      <c r="F55" s="5">
        <f>'Porsche Automobil Hoding Vz'!J55</f>
        <v>-9.2166551049239522E-3</v>
      </c>
      <c r="G55" s="5">
        <f>'Porsche Automobil Hoding Vz'!K55</f>
        <v>-0.51204453178469322</v>
      </c>
      <c r="H55">
        <f>Siemens!J55</f>
        <v>5.5615116611459929E-3</v>
      </c>
      <c r="I55">
        <f>Siemens!K55</f>
        <v>0.27271465872905559</v>
      </c>
      <c r="J55" s="5">
        <f>'Airbus SE'!J55</f>
        <v>-1.0642172096145094E-2</v>
      </c>
      <c r="K55">
        <f>'Airbus SE'!K55</f>
        <v>-0.55178179775992664</v>
      </c>
      <c r="M55" s="5"/>
      <c r="N55">
        <f t="shared" si="0"/>
        <v>4.0360916097136879E-2</v>
      </c>
      <c r="O55">
        <f t="shared" si="1"/>
        <v>9.9833047515924936E-2</v>
      </c>
      <c r="P55">
        <f t="shared" si="2"/>
        <v>-5.317103062949053E-2</v>
      </c>
      <c r="Q55">
        <f t="shared" si="3"/>
        <v>0.10758060093365487</v>
      </c>
      <c r="R55">
        <f t="shared" si="4"/>
        <v>0.10599909361267786</v>
      </c>
      <c r="S55">
        <f t="shared" si="5"/>
        <v>-5.6455063662950736E-2</v>
      </c>
      <c r="T55">
        <f t="shared" si="6"/>
        <v>0.11422516364088348</v>
      </c>
      <c r="U55">
        <f t="shared" si="7"/>
        <v>-0.13964204973974167</v>
      </c>
      <c r="V55">
        <f t="shared" si="8"/>
        <v>0.28253685228129793</v>
      </c>
      <c r="W55">
        <f t="shared" si="9"/>
        <v>-0.15047898466900317</v>
      </c>
    </row>
    <row r="56" spans="1:23" x14ac:dyDescent="0.3">
      <c r="A56">
        <v>53</v>
      </c>
      <c r="B56">
        <f>SAP!J56</f>
        <v>-1.0347939188855303E-2</v>
      </c>
      <c r="C56" s="5">
        <f>SAP!K56</f>
        <v>-0.8283994771235027</v>
      </c>
      <c r="D56" s="5">
        <f>'Deutsche Bank'!J56</f>
        <v>2.4505526003981877E-3</v>
      </c>
      <c r="E56" s="5">
        <f>'Deutsche Bank'!K56</f>
        <v>7.3609087065715464E-2</v>
      </c>
      <c r="F56" s="5">
        <f>'Porsche Automobil Hoding Vz'!J56</f>
        <v>-3.4268456834814789E-2</v>
      </c>
      <c r="G56" s="5">
        <f>'Porsche Automobil Hoding Vz'!K56</f>
        <v>-1.7045120250674219</v>
      </c>
      <c r="H56">
        <f>Siemens!J56</f>
        <v>-9.9602417050553109E-3</v>
      </c>
      <c r="I56">
        <f>Siemens!K56</f>
        <v>-0.66081682876812631</v>
      </c>
      <c r="J56" s="5">
        <f>'Airbus SE'!J56</f>
        <v>-1.3493589472285008E-2</v>
      </c>
      <c r="K56">
        <f>'Airbus SE'!K56</f>
        <v>-0.68858168877207226</v>
      </c>
      <c r="M56" s="5"/>
      <c r="N56">
        <f t="shared" si="0"/>
        <v>-6.0977729236777078E-2</v>
      </c>
      <c r="O56">
        <f t="shared" si="1"/>
        <v>1.412016870316575</v>
      </c>
      <c r="P56">
        <f t="shared" si="2"/>
        <v>0.54742031542592706</v>
      </c>
      <c r="Q56">
        <f t="shared" si="3"/>
        <v>0.57042071093560309</v>
      </c>
      <c r="R56">
        <f t="shared" si="4"/>
        <v>-0.12546757405774683</v>
      </c>
      <c r="S56">
        <f t="shared" si="5"/>
        <v>-4.8642123483282999E-2</v>
      </c>
      <c r="T56">
        <f t="shared" si="6"/>
        <v>-5.0685869480680858E-2</v>
      </c>
      <c r="U56">
        <f t="shared" si="7"/>
        <v>1.1263702310021908</v>
      </c>
      <c r="V56">
        <f t="shared" si="8"/>
        <v>1.1736957687532301</v>
      </c>
      <c r="W56">
        <f t="shared" si="9"/>
        <v>0.45502636792216172</v>
      </c>
    </row>
    <row r="57" spans="1:23" x14ac:dyDescent="0.3">
      <c r="A57">
        <v>54</v>
      </c>
      <c r="B57">
        <f>SAP!J57</f>
        <v>1.0507977598415165E-2</v>
      </c>
      <c r="C57" s="5">
        <f>SAP!K57</f>
        <v>0.73949745211870765</v>
      </c>
      <c r="D57" s="5">
        <f>'Deutsche Bank'!J57</f>
        <v>3.1149621778767518E-2</v>
      </c>
      <c r="E57" s="5">
        <f>'Deutsche Bank'!K57</f>
        <v>1.4264229865455653</v>
      </c>
      <c r="F57" s="5">
        <f>'Porsche Automobil Hoding Vz'!J57</f>
        <v>2.4000254807615001E-2</v>
      </c>
      <c r="G57" s="5">
        <f>'Porsche Automobil Hoding Vz'!K57</f>
        <v>1.0690826751555698</v>
      </c>
      <c r="H57">
        <f>Siemens!J57</f>
        <v>1.4168322007429757E-3</v>
      </c>
      <c r="I57">
        <f>Siemens!K57</f>
        <v>2.3439419612434655E-2</v>
      </c>
      <c r="J57" s="5">
        <f>'Airbus SE'!J57</f>
        <v>1.4376124169050991E-2</v>
      </c>
      <c r="K57">
        <f>'Airbus SE'!K57</f>
        <v>0.64849853686494685</v>
      </c>
      <c r="M57" s="5"/>
      <c r="N57">
        <f t="shared" si="0"/>
        <v>1.0548361641940032</v>
      </c>
      <c r="O57">
        <f t="shared" si="1"/>
        <v>0.79058391438179587</v>
      </c>
      <c r="P57">
        <f t="shared" si="2"/>
        <v>1.7333391082536693E-2</v>
      </c>
      <c r="Q57">
        <f t="shared" si="3"/>
        <v>0.47956301571433801</v>
      </c>
      <c r="R57">
        <f t="shared" si="4"/>
        <v>1.5249641023595302</v>
      </c>
      <c r="S57">
        <f t="shared" si="5"/>
        <v>3.3434526926463738E-2</v>
      </c>
      <c r="T57">
        <f t="shared" si="6"/>
        <v>0.92503321972532693</v>
      </c>
      <c r="U57">
        <f t="shared" si="7"/>
        <v>2.5058677423355567E-2</v>
      </c>
      <c r="V57">
        <f t="shared" si="8"/>
        <v>0.69329855062605028</v>
      </c>
      <c r="W57">
        <f t="shared" si="9"/>
        <v>1.5200429323627413E-2</v>
      </c>
    </row>
    <row r="58" spans="1:23" x14ac:dyDescent="0.3">
      <c r="A58">
        <v>55</v>
      </c>
      <c r="B58">
        <f>SAP!J58</f>
        <v>2.807942331077273E-2</v>
      </c>
      <c r="C58" s="5">
        <f>SAP!K58</f>
        <v>2.0604758610643681</v>
      </c>
      <c r="D58" s="5">
        <f>'Deutsche Bank'!J58</f>
        <v>9.9937235863385484E-3</v>
      </c>
      <c r="E58" s="5">
        <f>'Deutsche Bank'!K58</f>
        <v>0.42917833889442786</v>
      </c>
      <c r="F58" s="5">
        <f>'Porsche Automobil Hoding Vz'!J58</f>
        <v>7.2909869573593309E-3</v>
      </c>
      <c r="G58" s="5">
        <f>'Porsche Automobil Hoding Vz'!K58</f>
        <v>0.27372037096608615</v>
      </c>
      <c r="H58">
        <f>Siemens!J58</f>
        <v>3.0080702196095151E-2</v>
      </c>
      <c r="I58">
        <f>Siemens!K58</f>
        <v>1.7473828790191535</v>
      </c>
      <c r="J58" s="5">
        <f>'Airbus SE'!J58</f>
        <v>1.1544396038406261E-2</v>
      </c>
      <c r="K58">
        <f>'Airbus SE'!K58</f>
        <v>0.51264325910387809</v>
      </c>
      <c r="M58" s="5"/>
      <c r="N58">
        <f t="shared" si="0"/>
        <v>0.88431160738367143</v>
      </c>
      <c r="O58">
        <f t="shared" si="1"/>
        <v>0.56399421705720465</v>
      </c>
      <c r="P58">
        <f t="shared" si="2"/>
        <v>3.6004402422561248</v>
      </c>
      <c r="Q58">
        <f t="shared" si="3"/>
        <v>1.0562890607209072</v>
      </c>
      <c r="R58">
        <f t="shared" si="4"/>
        <v>0.11747485413279143</v>
      </c>
      <c r="S58">
        <f t="shared" si="5"/>
        <v>0.74993888143000331</v>
      </c>
      <c r="T58">
        <f t="shared" si="6"/>
        <v>0.22001538238762819</v>
      </c>
      <c r="U58">
        <f t="shared" si="7"/>
        <v>0.47829428986491029</v>
      </c>
      <c r="V58">
        <f t="shared" si="8"/>
        <v>0.14032090305517694</v>
      </c>
      <c r="W58">
        <f t="shared" si="9"/>
        <v>0.89578405400269634</v>
      </c>
    </row>
    <row r="59" spans="1:23" x14ac:dyDescent="0.3">
      <c r="A59">
        <v>56</v>
      </c>
      <c r="B59">
        <f>SAP!J59</f>
        <v>3.8253280033078638E-2</v>
      </c>
      <c r="C59" s="5">
        <f>SAP!K59</f>
        <v>2.8253215821208397</v>
      </c>
      <c r="D59" s="5">
        <f>'Deutsche Bank'!J59</f>
        <v>-4.3593897965504086E-2</v>
      </c>
      <c r="E59" s="5">
        <f>'Deutsche Bank'!K59</f>
        <v>-2.0968296937994659</v>
      </c>
      <c r="F59" s="5">
        <f>'Porsche Automobil Hoding Vz'!J59</f>
        <v>3.1357812584676008E-2</v>
      </c>
      <c r="G59" s="5">
        <f>'Porsche Automobil Hoding Vz'!K59</f>
        <v>1.4193029337099239</v>
      </c>
      <c r="H59">
        <f>Siemens!J59</f>
        <v>5.4208615641327491E-3</v>
      </c>
      <c r="I59">
        <f>Siemens!K59</f>
        <v>0.26425547946086125</v>
      </c>
      <c r="J59" s="5">
        <f>'Airbus SE'!J59</f>
        <v>-1.0307537501009963E-2</v>
      </c>
      <c r="K59">
        <f>'Airbus SE'!K59</f>
        <v>-0.53572733427575192</v>
      </c>
      <c r="M59" s="5"/>
      <c r="N59">
        <f t="shared" si="0"/>
        <v>-5.9242181879234632</v>
      </c>
      <c r="O59">
        <f t="shared" si="1"/>
        <v>4.0099872101780711</v>
      </c>
      <c r="P59">
        <f t="shared" si="2"/>
        <v>0.7466067093144616</v>
      </c>
      <c r="Q59">
        <f t="shared" si="3"/>
        <v>-1.5136019996613475</v>
      </c>
      <c r="R59">
        <f t="shared" si="4"/>
        <v>-2.9760365358996634</v>
      </c>
      <c r="S59">
        <f t="shared" si="5"/>
        <v>-0.55409873608274873</v>
      </c>
      <c r="T59">
        <f t="shared" si="6"/>
        <v>1.123328982289429</v>
      </c>
      <c r="U59">
        <f t="shared" si="7"/>
        <v>0.3750585772477229</v>
      </c>
      <c r="V59">
        <f t="shared" si="8"/>
        <v>-0.76035937720617175</v>
      </c>
      <c r="W59">
        <f t="shared" si="9"/>
        <v>-0.14156888357932793</v>
      </c>
    </row>
    <row r="60" spans="1:23" x14ac:dyDescent="0.3">
      <c r="A60">
        <v>57</v>
      </c>
      <c r="B60">
        <f>SAP!J60</f>
        <v>-1.7088179141118382E-3</v>
      </c>
      <c r="C60" s="5">
        <f>SAP!K60</f>
        <v>-0.17893142179021934</v>
      </c>
      <c r="D60" s="5">
        <f>'Deutsche Bank'!J60</f>
        <v>-6.6213867982776679E-3</v>
      </c>
      <c r="E60" s="5">
        <f>'Deutsche Bank'!K60</f>
        <v>-0.35402309980038466</v>
      </c>
      <c r="F60" s="5">
        <f>'Porsche Automobil Hoding Vz'!J60</f>
        <v>3.5456838943008898E-3</v>
      </c>
      <c r="G60" s="5">
        <f>'Porsche Automobil Hoding Vz'!K60</f>
        <v>9.5443686384929449E-2</v>
      </c>
      <c r="H60">
        <f>Siemens!J60</f>
        <v>-1.761339072701521E-3</v>
      </c>
      <c r="I60">
        <f>Siemens!K60</f>
        <v>-0.16770670199003482</v>
      </c>
      <c r="J60" s="5">
        <f>'Airbus SE'!J60</f>
        <v>-6.8716683048738294E-3</v>
      </c>
      <c r="K60">
        <f>'Airbus SE'!K60</f>
        <v>-0.37088772310675971</v>
      </c>
      <c r="N60">
        <f t="shared" si="0"/>
        <v>6.3345856593863548E-2</v>
      </c>
      <c r="O60">
        <f t="shared" si="1"/>
        <v>-1.7077874505755226E-2</v>
      </c>
      <c r="P60">
        <f t="shared" si="2"/>
        <v>3.0007998630825539E-2</v>
      </c>
      <c r="Q60">
        <f t="shared" si="3"/>
        <v>6.6363467620029704E-2</v>
      </c>
      <c r="R60">
        <f t="shared" si="4"/>
        <v>-3.378926971036849E-2</v>
      </c>
      <c r="S60">
        <f t="shared" si="5"/>
        <v>5.9372046495811466E-2</v>
      </c>
      <c r="T60">
        <f t="shared" si="6"/>
        <v>0.13130282141216182</v>
      </c>
      <c r="U60">
        <f t="shared" si="7"/>
        <v>-1.6006545869387708E-2</v>
      </c>
      <c r="V60">
        <f t="shared" si="8"/>
        <v>-3.5398891528222128E-2</v>
      </c>
      <c r="W60">
        <f t="shared" si="9"/>
        <v>6.22003568508279E-2</v>
      </c>
    </row>
    <row r="61" spans="1:23" x14ac:dyDescent="0.3">
      <c r="A61">
        <v>58</v>
      </c>
      <c r="B61">
        <f>SAP!J61</f>
        <v>-2.5577642045692358E-3</v>
      </c>
      <c r="C61" s="5">
        <f>SAP!K61</f>
        <v>-0.24275313221783953</v>
      </c>
      <c r="D61" s="5">
        <f>'Deutsche Bank'!J61</f>
        <v>6.2717975620656024E-3</v>
      </c>
      <c r="E61" s="5">
        <f>'Deutsche Bank'!K61</f>
        <v>0.2537345561299616</v>
      </c>
      <c r="F61" s="5">
        <f>'Porsche Automobil Hoding Vz'!J61</f>
        <v>4.5093229371017951E-3</v>
      </c>
      <c r="G61" s="5">
        <f>'Porsche Automobil Hoding Vz'!K61</f>
        <v>0.14131297140434151</v>
      </c>
      <c r="H61">
        <f>Siemens!J61</f>
        <v>-9.3417698777113183E-3</v>
      </c>
      <c r="I61">
        <f>Siemens!K61</f>
        <v>-0.62361981169576719</v>
      </c>
      <c r="J61">
        <f>'Airbus SE'!J61</f>
        <v>5.1051954908208083E-3</v>
      </c>
      <c r="K61">
        <f>'Airbus SE'!K61</f>
        <v>0.20371551654115086</v>
      </c>
      <c r="N61">
        <f t="shared" si="0"/>
        <v>-6.1594858252451395E-2</v>
      </c>
      <c r="O61">
        <f t="shared" si="1"/>
        <v>-3.4304166431413895E-2</v>
      </c>
      <c r="P61">
        <f t="shared" si="2"/>
        <v>0.15138566260224676</v>
      </c>
      <c r="Q61">
        <f t="shared" si="3"/>
        <v>-4.945257972173947E-2</v>
      </c>
      <c r="R61">
        <f t="shared" si="4"/>
        <v>3.5855984074686549E-2</v>
      </c>
      <c r="S61">
        <f t="shared" si="5"/>
        <v>-0.15823389611447572</v>
      </c>
      <c r="T61">
        <f t="shared" si="6"/>
        <v>5.1689666166354765E-2</v>
      </c>
      <c r="U61">
        <f t="shared" si="7"/>
        <v>-8.8125568617344788E-2</v>
      </c>
      <c r="V61">
        <f t="shared" si="8"/>
        <v>2.8787644963600312E-2</v>
      </c>
      <c r="W61">
        <f t="shared" si="9"/>
        <v>-0.12704103206489845</v>
      </c>
    </row>
    <row r="62" spans="1:23" x14ac:dyDescent="0.3">
      <c r="A62">
        <v>59</v>
      </c>
      <c r="B62">
        <f>SAP!J62</f>
        <v>-6.9580255264784412E-3</v>
      </c>
      <c r="C62">
        <f>SAP!K62</f>
        <v>-0.5735540404136209</v>
      </c>
      <c r="D62">
        <f>'Deutsche Bank'!J62</f>
        <v>4.2031585522019372E-3</v>
      </c>
      <c r="E62">
        <f>'Deutsche Bank'!K62</f>
        <v>0.15622325399828707</v>
      </c>
      <c r="F62">
        <f>'Porsche Automobil Hoding Vz'!J62</f>
        <v>-7.3468750893130562E-3</v>
      </c>
      <c r="G62">
        <f>'Porsche Automobil Hoding Vz'!K62</f>
        <v>-0.42304287385023287</v>
      </c>
      <c r="H62">
        <f>Siemens!J62</f>
        <v>-7.2616370920244552E-4</v>
      </c>
      <c r="I62">
        <f>Siemens!K62</f>
        <v>-0.10544770494837319</v>
      </c>
      <c r="J62">
        <f>'Airbus SE'!J62</f>
        <v>-7.735622259594171E-3</v>
      </c>
      <c r="K62">
        <f>'Airbus SE'!K62</f>
        <v>-0.41233686620108012</v>
      </c>
      <c r="N62">
        <f t="shared" si="0"/>
        <v>-8.96024785372809E-2</v>
      </c>
      <c r="O62">
        <f t="shared" si="1"/>
        <v>0.2426379495649908</v>
      </c>
      <c r="P62">
        <f t="shared" si="2"/>
        <v>6.0479957225482807E-2</v>
      </c>
      <c r="Q62">
        <f t="shared" si="3"/>
        <v>0.23649747562112011</v>
      </c>
      <c r="R62">
        <f t="shared" si="4"/>
        <v>-6.6089134333670252E-2</v>
      </c>
      <c r="S62">
        <f t="shared" si="5"/>
        <v>-1.6473383593686136E-2</v>
      </c>
      <c r="T62">
        <f t="shared" si="6"/>
        <v>-6.4416606981389055E-2</v>
      </c>
      <c r="U62">
        <f t="shared" si="7"/>
        <v>4.4608900142271216E-2</v>
      </c>
      <c r="V62">
        <f t="shared" si="8"/>
        <v>0.17443617287210389</v>
      </c>
      <c r="W62">
        <f t="shared" si="9"/>
        <v>4.3479976206508328E-2</v>
      </c>
    </row>
    <row r="63" spans="1:23" x14ac:dyDescent="0.3">
      <c r="A63">
        <v>60</v>
      </c>
      <c r="B63">
        <f>SAP!J63</f>
        <v>1.6712530868065161E-2</v>
      </c>
      <c r="C63">
        <f>SAP!K63</f>
        <v>1.2059406259206644</v>
      </c>
      <c r="D63">
        <f>'Deutsche Bank'!J63</f>
        <v>4.2117146662135986E-2</v>
      </c>
      <c r="E63">
        <f>'Deutsche Bank'!K63</f>
        <v>1.9434090954990479</v>
      </c>
      <c r="F63">
        <f>'Porsche Automobil Hoding Vz'!J63</f>
        <v>3.5327475202614277E-2</v>
      </c>
      <c r="G63">
        <f>'Porsche Automobil Hoding Vz'!K63</f>
        <v>1.6082591486053555</v>
      </c>
      <c r="H63">
        <f>Siemens!J63</f>
        <v>1.8905817007212521E-2</v>
      </c>
      <c r="I63">
        <f>Siemens!K63</f>
        <v>1.0752869535869278</v>
      </c>
      <c r="J63">
        <f>'Airbus SE'!J63</f>
        <v>6.1484603004524803E-3</v>
      </c>
      <c r="K63">
        <f>'Airbus SE'!K63</f>
        <v>0.25376729550857224</v>
      </c>
      <c r="N63">
        <f t="shared" si="0"/>
        <v>2.3436359810460341</v>
      </c>
      <c r="O63">
        <f t="shared" si="1"/>
        <v>1.9394650443117771</v>
      </c>
      <c r="P63">
        <f t="shared" si="2"/>
        <v>1.2967322218529442</v>
      </c>
      <c r="Q63">
        <f t="shared" si="3"/>
        <v>0.30602829118380181</v>
      </c>
      <c r="R63">
        <f t="shared" si="4"/>
        <v>3.1255054573192029</v>
      </c>
      <c r="S63">
        <f t="shared" si="5"/>
        <v>2.0897224458722983</v>
      </c>
      <c r="T63">
        <f t="shared" si="6"/>
        <v>0.49317367023155401</v>
      </c>
      <c r="U63">
        <f t="shared" si="7"/>
        <v>1.7293400804821588</v>
      </c>
      <c r="V63">
        <f t="shared" si="8"/>
        <v>0.40812357461850002</v>
      </c>
      <c r="W63">
        <f t="shared" si="9"/>
        <v>0.27287266210740629</v>
      </c>
    </row>
    <row r="64" spans="1:23" x14ac:dyDescent="0.3">
      <c r="A64">
        <v>61</v>
      </c>
      <c r="B64">
        <f>SAP!J64</f>
        <v>1.1762806445023187E-2</v>
      </c>
      <c r="C64">
        <f>SAP!K64</f>
        <v>0.83383242263997981</v>
      </c>
      <c r="D64">
        <f>'Deutsche Bank'!J64</f>
        <v>-1.0560913888326891E-2</v>
      </c>
      <c r="E64">
        <f>'Deutsche Bank'!K64</f>
        <v>-0.5397241401955496</v>
      </c>
      <c r="F64">
        <f>'Porsche Automobil Hoding Vz'!J64</f>
        <v>-3.627153946909667E-2</v>
      </c>
      <c r="G64">
        <f>'Porsche Automobil Hoding Vz'!K64</f>
        <v>-1.7998588968610894</v>
      </c>
      <c r="H64">
        <f>Siemens!J64</f>
        <v>-1.9631453785297692E-2</v>
      </c>
      <c r="I64">
        <f>Siemens!K64</f>
        <v>-1.2424766958053601</v>
      </c>
      <c r="J64">
        <f>'Airbus SE'!J64</f>
        <v>-1.2781404849312093E-2</v>
      </c>
      <c r="K64">
        <f>'Airbus SE'!K64</f>
        <v>-0.65441384662505153</v>
      </c>
      <c r="N64">
        <f t="shared" si="0"/>
        <v>-0.45003948737653521</v>
      </c>
      <c r="O64">
        <f t="shared" si="1"/>
        <v>-1.5007807043798036</v>
      </c>
      <c r="P64">
        <f t="shared" si="2"/>
        <v>-1.0360173533371007</v>
      </c>
      <c r="Q64">
        <f t="shared" si="3"/>
        <v>-0.54567148314051495</v>
      </c>
      <c r="R64">
        <f t="shared" si="4"/>
        <v>0.97142729558166185</v>
      </c>
      <c r="S64">
        <f t="shared" si="5"/>
        <v>0.6705946663565554</v>
      </c>
      <c r="T64">
        <f t="shared" si="6"/>
        <v>0.35320295070176821</v>
      </c>
      <c r="U64">
        <f t="shared" si="7"/>
        <v>2.2362827350878467</v>
      </c>
      <c r="V64">
        <f t="shared" si="8"/>
        <v>1.1778525840771874</v>
      </c>
      <c r="W64">
        <f t="shared" si="9"/>
        <v>0.81309395384396976</v>
      </c>
    </row>
    <row r="65" spans="1:23" x14ac:dyDescent="0.3">
      <c r="A65">
        <v>62</v>
      </c>
      <c r="B65">
        <f>SAP!J65</f>
        <v>1.393000399378855E-3</v>
      </c>
      <c r="C65">
        <f>SAP!K65</f>
        <v>5.4255709631290408E-2</v>
      </c>
      <c r="D65">
        <f>'Deutsche Bank'!J65</f>
        <v>3.5207765124154265E-2</v>
      </c>
      <c r="E65">
        <f>'Deutsche Bank'!K65</f>
        <v>1.6177153483152156</v>
      </c>
      <c r="F65">
        <f>'Porsche Automobil Hoding Vz'!J65</f>
        <v>8.5288363475205017E-3</v>
      </c>
      <c r="G65">
        <f>'Porsche Automobil Hoding Vz'!K65</f>
        <v>0.33264208746625412</v>
      </c>
      <c r="H65">
        <f>Siemens!J65</f>
        <v>1.4613733694349859E-2</v>
      </c>
      <c r="I65">
        <f>Siemens!K65</f>
        <v>0.81714634118399343</v>
      </c>
      <c r="J65">
        <f>'Airbus SE'!J65</f>
        <v>1.1020841014279045E-2</v>
      </c>
      <c r="K65">
        <f>'Airbus SE'!K65</f>
        <v>0.48752512983988988</v>
      </c>
      <c r="N65">
        <f t="shared" si="0"/>
        <v>8.7770294204272153E-2</v>
      </c>
      <c r="O65">
        <f t="shared" si="1"/>
        <v>1.804773250871539E-2</v>
      </c>
      <c r="P65">
        <f t="shared" si="2"/>
        <v>4.4334854613550113E-2</v>
      </c>
      <c r="Q65">
        <f t="shared" si="3"/>
        <v>2.6451021882550219E-2</v>
      </c>
      <c r="R65">
        <f t="shared" si="4"/>
        <v>0.53812021038977165</v>
      </c>
      <c r="S65">
        <f t="shared" si="5"/>
        <v>1.3219101779529678</v>
      </c>
      <c r="T65">
        <f t="shared" si="6"/>
        <v>0.78867688523135815</v>
      </c>
      <c r="U65">
        <f t="shared" si="7"/>
        <v>0.27181726469685547</v>
      </c>
      <c r="V65">
        <f t="shared" si="8"/>
        <v>0.16217137688219754</v>
      </c>
      <c r="W65">
        <f t="shared" si="9"/>
        <v>0.39837937608391738</v>
      </c>
    </row>
    <row r="66" spans="1:23" x14ac:dyDescent="0.3">
      <c r="A66">
        <v>63</v>
      </c>
      <c r="B66">
        <f>SAP!J66</f>
        <v>-1.2811809592987999E-2</v>
      </c>
      <c r="C66">
        <f>SAP!K66</f>
        <v>-1.0136272415077701</v>
      </c>
      <c r="D66">
        <f>'Deutsche Bank'!J66</f>
        <v>-1.3047715392475632E-2</v>
      </c>
      <c r="E66">
        <f>'Deutsche Bank'!K66</f>
        <v>-0.6569467448434877</v>
      </c>
      <c r="F66">
        <f>'Porsche Automobil Hoding Vz'!J66</f>
        <v>-1.88551426102542E-2</v>
      </c>
      <c r="G66">
        <f>'Porsche Automobil Hoding Vz'!K66</f>
        <v>-0.97083720300419929</v>
      </c>
      <c r="H66">
        <f>Siemens!J66</f>
        <v>-1.3452461971453068E-2</v>
      </c>
      <c r="I66">
        <f>Siemens!K66</f>
        <v>-0.87085093400374891</v>
      </c>
      <c r="J66">
        <f>'Airbus SE'!J66</f>
        <v>-2.5528867503857588E-2</v>
      </c>
      <c r="K66">
        <f>'Airbus SE'!K66</f>
        <v>-1.265987415761376</v>
      </c>
      <c r="N66">
        <f t="shared" si="0"/>
        <v>0.66589911679321334</v>
      </c>
      <c r="O66">
        <f t="shared" si="1"/>
        <v>0.98406703603426549</v>
      </c>
      <c r="P66">
        <f t="shared" si="2"/>
        <v>0.8827182299986851</v>
      </c>
      <c r="Q66">
        <f t="shared" si="3"/>
        <v>1.2832393320217539</v>
      </c>
      <c r="R66">
        <f t="shared" si="4"/>
        <v>0.63778834028656495</v>
      </c>
      <c r="S66">
        <f t="shared" si="5"/>
        <v>0.5721026863376738</v>
      </c>
      <c r="T66">
        <f t="shared" si="6"/>
        <v>0.83168631179725505</v>
      </c>
      <c r="U66">
        <f t="shared" si="7"/>
        <v>0.8454544850017941</v>
      </c>
      <c r="V66">
        <f t="shared" si="8"/>
        <v>1.2290676817562887</v>
      </c>
      <c r="W66">
        <f t="shared" si="9"/>
        <v>1.1024863234527866</v>
      </c>
    </row>
    <row r="67" spans="1:23" x14ac:dyDescent="0.3">
      <c r="A67">
        <v>64</v>
      </c>
      <c r="B67">
        <f>SAP!J67</f>
        <v>-5.3187051692394141E-3</v>
      </c>
      <c r="C67">
        <f>SAP!K67</f>
        <v>-0.45031393640015921</v>
      </c>
      <c r="D67">
        <f>'Deutsche Bank'!J67</f>
        <v>-2.1797730887135536E-2</v>
      </c>
      <c r="E67">
        <f>'Deutsche Bank'!K67</f>
        <v>-1.0694041143933579</v>
      </c>
      <c r="F67">
        <f>'Porsche Automobil Hoding Vz'!J67</f>
        <v>-3.2634061596241229E-3</v>
      </c>
      <c r="G67">
        <f>'Porsche Automobil Hoding Vz'!K67</f>
        <v>-0.22866947065208743</v>
      </c>
      <c r="H67">
        <f>Siemens!J67</f>
        <v>-3.0186112826660168E-2</v>
      </c>
      <c r="I67">
        <f>Siemens!K67</f>
        <v>-1.8772700933324644</v>
      </c>
      <c r="J67">
        <f>'Airbus SE'!J67</f>
        <v>1.4856034149259213E-2</v>
      </c>
      <c r="K67">
        <f>'Airbus SE'!K67</f>
        <v>0.67152274704809478</v>
      </c>
      <c r="N67">
        <f t="shared" si="0"/>
        <v>0.48156757635499914</v>
      </c>
      <c r="O67">
        <f t="shared" si="1"/>
        <v>0.10297304946388217</v>
      </c>
      <c r="P67">
        <f t="shared" si="2"/>
        <v>0.84536088541483634</v>
      </c>
      <c r="Q67">
        <f t="shared" si="3"/>
        <v>-0.30239605160547595</v>
      </c>
      <c r="R67">
        <f t="shared" si="4"/>
        <v>0.2445400727514935</v>
      </c>
      <c r="S67">
        <f t="shared" si="5"/>
        <v>2.0075603616373403</v>
      </c>
      <c r="T67">
        <f t="shared" si="6"/>
        <v>-0.71812918860196273</v>
      </c>
      <c r="U67">
        <f t="shared" si="7"/>
        <v>0.4292743585133294</v>
      </c>
      <c r="V67">
        <f t="shared" si="8"/>
        <v>-0.15355675109832342</v>
      </c>
      <c r="W67">
        <f t="shared" si="9"/>
        <v>-1.2606295700258499</v>
      </c>
    </row>
    <row r="68" spans="1:23" x14ac:dyDescent="0.3">
      <c r="A68">
        <v>65</v>
      </c>
      <c r="B68">
        <f>SAP!J68</f>
        <v>-7.6707100739806947E-3</v>
      </c>
      <c r="C68">
        <f>SAP!K68</f>
        <v>-0.62713192552626085</v>
      </c>
      <c r="D68">
        <f>'Deutsche Bank'!J68</f>
        <v>3.6304269316867525E-3</v>
      </c>
      <c r="E68">
        <f>'Deutsche Bank'!K68</f>
        <v>0.1292258872164915</v>
      </c>
      <c r="F68">
        <f>'Porsche Automobil Hoding Vz'!J68</f>
        <v>-2.092294149313331E-3</v>
      </c>
      <c r="G68">
        <f>'Porsche Automobil Hoding Vz'!K68</f>
        <v>-0.1729244580439786</v>
      </c>
      <c r="H68">
        <f>Siemens!J68</f>
        <v>-1.0513869893159496E-2</v>
      </c>
      <c r="I68">
        <f>Siemens!K68</f>
        <v>-0.69411392696108365</v>
      </c>
      <c r="J68">
        <f>'Airbus SE'!J68</f>
        <v>-1.9304287848443874E-2</v>
      </c>
      <c r="K68">
        <f>'Airbus SE'!K68</f>
        <v>-0.96735634702258722</v>
      </c>
      <c r="N68">
        <f t="shared" si="0"/>
        <v>-8.1041679477917739E-2</v>
      </c>
      <c r="O68">
        <f t="shared" si="1"/>
        <v>0.10844644834370541</v>
      </c>
      <c r="P68">
        <f t="shared" si="2"/>
        <v>0.43530100354969875</v>
      </c>
      <c r="Q68">
        <f t="shared" si="3"/>
        <v>0.6066600485783249</v>
      </c>
      <c r="R68">
        <f t="shared" si="4"/>
        <v>-2.2346316512164097E-2</v>
      </c>
      <c r="S68">
        <f t="shared" si="5"/>
        <v>-8.9697488040869022E-2</v>
      </c>
      <c r="T68">
        <f t="shared" si="6"/>
        <v>-0.12500748219849808</v>
      </c>
      <c r="U68">
        <f t="shared" si="7"/>
        <v>0.12002927464052314</v>
      </c>
      <c r="V68">
        <f t="shared" si="8"/>
        <v>0.16727957204428379</v>
      </c>
      <c r="W68">
        <f t="shared" si="9"/>
        <v>0.67145551280257676</v>
      </c>
    </row>
    <row r="69" spans="1:23" x14ac:dyDescent="0.3">
      <c r="A69">
        <v>66</v>
      </c>
      <c r="B69">
        <f>SAP!J69</f>
        <v>1.6982253585858044E-4</v>
      </c>
      <c r="C69">
        <f>SAP!K69</f>
        <v>-3.769981721953769E-2</v>
      </c>
      <c r="D69">
        <f>'Deutsche Bank'!J69</f>
        <v>7.6670693215827356E-3</v>
      </c>
      <c r="E69">
        <f>'Deutsche Bank'!K69</f>
        <v>0.319504739061509</v>
      </c>
      <c r="F69">
        <f>'Porsche Automobil Hoding Vz'!J69</f>
        <v>2.1834415945291865E-2</v>
      </c>
      <c r="G69">
        <f>'Porsche Automobil Hoding Vz'!K69</f>
        <v>0.9659885956615899</v>
      </c>
      <c r="H69">
        <f>Siemens!J69</f>
        <v>1.9542161439773547E-3</v>
      </c>
      <c r="I69">
        <f>Siemens!K69</f>
        <v>5.5759533200701608E-2</v>
      </c>
      <c r="J69">
        <f>'Airbus SE'!J69</f>
        <v>3.2795513063375199E-2</v>
      </c>
      <c r="K69">
        <f>'Airbus SE'!K69</f>
        <v>1.5321890180757329</v>
      </c>
      <c r="N69">
        <f t="shared" ref="N69:N132" si="10">$C69*$E69</f>
        <v>-1.2045270263394973E-2</v>
      </c>
      <c r="O69">
        <f t="shared" ref="O69:O132" si="11">$C69*$G69</f>
        <v>-3.6417593492599841E-2</v>
      </c>
      <c r="P69">
        <f t="shared" ref="P69:P132" si="12">$C69*$I69</f>
        <v>-2.102124209913194E-3</v>
      </c>
      <c r="Q69">
        <f t="shared" ref="Q69:Q132" si="13">$C69*$K69</f>
        <v>-5.7763245927238062E-2</v>
      </c>
      <c r="R69">
        <f t="shared" ref="R69:R132" si="14">$E69*$G69</f>
        <v>0.30863793419324981</v>
      </c>
      <c r="S69">
        <f t="shared" ref="S69:S132" si="15">$E69*$I69</f>
        <v>1.7815435105481715E-2</v>
      </c>
      <c r="T69">
        <f t="shared" ref="T69:T132" si="16">$E69*$K69</f>
        <v>0.48954165241319675</v>
      </c>
      <c r="U69">
        <f t="shared" ref="U69:U132" si="17">$G69*$I69</f>
        <v>5.3863073171291541E-2</v>
      </c>
      <c r="V69">
        <f t="shared" ref="V69:V132" si="18">$G69*$K69</f>
        <v>1.4800771178590877</v>
      </c>
      <c r="W69">
        <f t="shared" ref="W69:W132" si="19">$I69*$K69</f>
        <v>8.5434144423144232E-2</v>
      </c>
    </row>
    <row r="70" spans="1:23" x14ac:dyDescent="0.3">
      <c r="A70">
        <v>67</v>
      </c>
      <c r="B70">
        <f>SAP!J70</f>
        <v>-3.0606954721721851E-2</v>
      </c>
      <c r="C70">
        <f>SAP!K70</f>
        <v>-2.351422826681508</v>
      </c>
      <c r="D70">
        <f>'Deutsche Bank'!J70</f>
        <v>-1.7078903503929346E-2</v>
      </c>
      <c r="E70">
        <f>'Deutsche Bank'!K70</f>
        <v>-0.84696849344789205</v>
      </c>
      <c r="F70">
        <f>'Porsche Automobil Hoding Vz'!J70</f>
        <v>-1.3907118661014113E-2</v>
      </c>
      <c r="G70">
        <f>'Porsche Automobil Hoding Vz'!K70</f>
        <v>-0.73531092113948393</v>
      </c>
      <c r="H70">
        <f>Siemens!J70</f>
        <v>-2.8512364614371122E-2</v>
      </c>
      <c r="I70">
        <f>Siemens!K70</f>
        <v>-1.7766051348416094</v>
      </c>
      <c r="J70">
        <f>'Airbus SE'!J70</f>
        <v>-3.620383265455903E-2</v>
      </c>
      <c r="K70">
        <f>'Airbus SE'!K70</f>
        <v>-1.7781306331641282</v>
      </c>
      <c r="N70">
        <f t="shared" si="10"/>
        <v>1.9915810489734207</v>
      </c>
      <c r="O70">
        <f t="shared" si="11"/>
        <v>1.7290268846755887</v>
      </c>
      <c r="P70">
        <f t="shared" si="12"/>
        <v>4.1775498680661389</v>
      </c>
      <c r="Q70">
        <f t="shared" si="13"/>
        <v>4.1811369596437737</v>
      </c>
      <c r="R70">
        <f t="shared" si="14"/>
        <v>0.62278518309329045</v>
      </c>
      <c r="S70">
        <f t="shared" si="15"/>
        <v>1.504728574508587</v>
      </c>
      <c r="T70">
        <f t="shared" si="16"/>
        <v>1.5060206235245681</v>
      </c>
      <c r="U70">
        <f t="shared" si="17"/>
        <v>1.306357158201521</v>
      </c>
      <c r="V70">
        <f t="shared" si="18"/>
        <v>1.307478873778249</v>
      </c>
      <c r="W70">
        <f t="shared" si="19"/>
        <v>3.1590360132985524</v>
      </c>
    </row>
    <row r="71" spans="1:23" x14ac:dyDescent="0.3">
      <c r="A71">
        <v>68</v>
      </c>
      <c r="B71">
        <f>SAP!J71</f>
        <v>1.4835575126855576E-3</v>
      </c>
      <c r="C71">
        <f>SAP!K71</f>
        <v>6.1063572422595698E-2</v>
      </c>
      <c r="D71">
        <f>'Deutsche Bank'!J71</f>
        <v>2.4989900515914987E-2</v>
      </c>
      <c r="E71">
        <f>'Deutsche Bank'!K71</f>
        <v>1.1360666516582623</v>
      </c>
      <c r="F71">
        <f>'Porsche Automobil Hoding Vz'!J71</f>
        <v>1.3432510204074958E-2</v>
      </c>
      <c r="G71">
        <f>'Porsche Automobil Hoding Vz'!K71</f>
        <v>0.5660573018547892</v>
      </c>
      <c r="H71">
        <f>Siemens!J71</f>
        <v>-4.6064300394308803E-3</v>
      </c>
      <c r="I71">
        <f>Siemens!K71</f>
        <v>-0.33882023147176643</v>
      </c>
      <c r="J71">
        <f>'Airbus SE'!J71</f>
        <v>1.8544487476717435E-2</v>
      </c>
      <c r="K71">
        <f>'Airbus SE'!K71</f>
        <v>0.84848036027648233</v>
      </c>
      <c r="N71">
        <f t="shared" si="10"/>
        <v>6.9372288260430098E-2</v>
      </c>
      <c r="O71">
        <f t="shared" si="11"/>
        <v>3.4565481047149037E-2</v>
      </c>
      <c r="P71">
        <f t="shared" si="12"/>
        <v>-2.0689573742716849E-2</v>
      </c>
      <c r="Q71">
        <f t="shared" si="13"/>
        <v>5.1811241928893068E-2</v>
      </c>
      <c r="R71">
        <f t="shared" si="14"/>
        <v>0.64307882356488066</v>
      </c>
      <c r="S71">
        <f t="shared" si="15"/>
        <v>-0.38492236588220707</v>
      </c>
      <c r="T71">
        <f t="shared" si="16"/>
        <v>0.9639302418970993</v>
      </c>
      <c r="U71">
        <f t="shared" si="17"/>
        <v>-0.19179166604072323</v>
      </c>
      <c r="V71">
        <f t="shared" si="18"/>
        <v>0.48028850341488505</v>
      </c>
      <c r="W71">
        <f t="shared" si="19"/>
        <v>-0.28748231206812552</v>
      </c>
    </row>
    <row r="72" spans="1:23" x14ac:dyDescent="0.3">
      <c r="A72">
        <v>69</v>
      </c>
      <c r="B72">
        <f>SAP!J72</f>
        <v>-1.3110643383019286E-2</v>
      </c>
      <c r="C72">
        <f>SAP!K72</f>
        <v>-1.0360928365963467</v>
      </c>
      <c r="D72">
        <f>'Deutsche Bank'!J72</f>
        <v>1.6012257954021246E-2</v>
      </c>
      <c r="E72">
        <f>'Deutsche Bank'!K72</f>
        <v>0.71287941980735747</v>
      </c>
      <c r="F72">
        <f>'Porsche Automobil Hoding Vz'!J72</f>
        <v>-7.1149060276404924E-4</v>
      </c>
      <c r="G72">
        <f>'Porsche Automobil Hoding Vz'!K72</f>
        <v>-0.10719811382240081</v>
      </c>
      <c r="H72">
        <f>Siemens!J72</f>
        <v>-1.5425159976761225E-2</v>
      </c>
      <c r="I72">
        <f>Siemens!K72</f>
        <v>-0.98949575845303361</v>
      </c>
      <c r="J72">
        <f>'Airbus SE'!J72</f>
        <v>-1.1373550140530915E-2</v>
      </c>
      <c r="K72">
        <f>'Airbus SE'!K72</f>
        <v>-0.58687046545125621</v>
      </c>
      <c r="N72">
        <f t="shared" si="10"/>
        <v>-0.7386092602193628</v>
      </c>
      <c r="O72">
        <f t="shared" si="11"/>
        <v>0.11106719782802929</v>
      </c>
      <c r="P72">
        <f t="shared" si="12"/>
        <v>1.0252094671756571</v>
      </c>
      <c r="Q72">
        <f t="shared" si="13"/>
        <v>0.60805228526401034</v>
      </c>
      <c r="R72">
        <f t="shared" si="14"/>
        <v>-7.6419329186156154E-2</v>
      </c>
      <c r="S72">
        <f t="shared" si="15"/>
        <v>-0.7053911621878397</v>
      </c>
      <c r="T72">
        <f t="shared" si="16"/>
        <v>-0.41836787691296534</v>
      </c>
      <c r="U72">
        <f t="shared" si="17"/>
        <v>0.10607207894143111</v>
      </c>
      <c r="V72">
        <f t="shared" si="18"/>
        <v>6.2911406954449106E-2</v>
      </c>
      <c r="W72">
        <f t="shared" si="19"/>
        <v>0.58070583632537565</v>
      </c>
    </row>
    <row r="73" spans="1:23" x14ac:dyDescent="0.3">
      <c r="A73">
        <v>70</v>
      </c>
      <c r="B73">
        <f>SAP!J73</f>
        <v>1.3770709413585056E-2</v>
      </c>
      <c r="C73">
        <f>SAP!K73</f>
        <v>0.9847816679182303</v>
      </c>
      <c r="D73">
        <f>'Deutsche Bank'!J73</f>
        <v>1.5700691389827479E-2</v>
      </c>
      <c r="E73">
        <f>'Deutsche Bank'!K73</f>
        <v>0.69819282575669783</v>
      </c>
      <c r="F73">
        <f>'Porsche Automobil Hoding Vz'!J73</f>
        <v>5.2293915225321442E-3</v>
      </c>
      <c r="G73">
        <f>'Porsche Automobil Hoding Vz'!K73</f>
        <v>0.17558828582355354</v>
      </c>
      <c r="H73">
        <f>Siemens!J73</f>
        <v>4.4020614006376651E-3</v>
      </c>
      <c r="I73">
        <f>Siemens!K73</f>
        <v>0.20298134311483967</v>
      </c>
      <c r="J73">
        <f>'Airbus SE'!J73</f>
        <v>6.5326001610755474E-3</v>
      </c>
      <c r="K73">
        <f>'Airbus SE'!K73</f>
        <v>0.27219682866158823</v>
      </c>
      <c r="N73">
        <f t="shared" si="10"/>
        <v>0.68756749547722318</v>
      </c>
      <c r="O73">
        <f t="shared" si="11"/>
        <v>0.17291612498022202</v>
      </c>
      <c r="P73">
        <f t="shared" si="12"/>
        <v>0.19989230562891441</v>
      </c>
      <c r="Q73">
        <f t="shared" si="13"/>
        <v>0.26805444693141162</v>
      </c>
      <c r="R73">
        <f t="shared" si="14"/>
        <v>0.12259448144892157</v>
      </c>
      <c r="S73">
        <f t="shared" si="15"/>
        <v>0.14172011752523975</v>
      </c>
      <c r="T73">
        <f t="shared" si="16"/>
        <v>0.190045872965246</v>
      </c>
      <c r="U73">
        <f t="shared" si="17"/>
        <v>3.5641146091697259E-2</v>
      </c>
      <c r="V73">
        <f t="shared" si="18"/>
        <v>4.7794574551295786E-2</v>
      </c>
      <c r="W73">
        <f t="shared" si="19"/>
        <v>5.5250877873329066E-2</v>
      </c>
    </row>
    <row r="74" spans="1:23" x14ac:dyDescent="0.3">
      <c r="A74">
        <v>71</v>
      </c>
      <c r="B74">
        <f>SAP!J74</f>
        <v>-9.8993573502500262E-4</v>
      </c>
      <c r="C74">
        <f>SAP!K74</f>
        <v>-0.12488761385916972</v>
      </c>
      <c r="D74">
        <f>'Deutsche Bank'!J74</f>
        <v>3.788699856099207E-2</v>
      </c>
      <c r="E74">
        <f>'Deutsche Bank'!K74</f>
        <v>1.7440087904745578</v>
      </c>
      <c r="F74">
        <f>'Porsche Automobil Hoding Vz'!J74</f>
        <v>2.5342251586789301E-2</v>
      </c>
      <c r="G74">
        <f>'Porsche Automobil Hoding Vz'!K74</f>
        <v>1.132961814568767</v>
      </c>
      <c r="H74">
        <f>Siemens!J74</f>
        <v>2.4221466912436981E-2</v>
      </c>
      <c r="I74">
        <f>Siemens!K74</f>
        <v>1.394988371716914</v>
      </c>
      <c r="J74">
        <f>'Airbus SE'!J74</f>
        <v>2.2853153311981393E-2</v>
      </c>
      <c r="K74">
        <f>'Airbus SE'!K74</f>
        <v>1.0551933520692851</v>
      </c>
      <c r="N74">
        <f t="shared" si="10"/>
        <v>-0.21780509639178419</v>
      </c>
      <c r="O74">
        <f t="shared" si="11"/>
        <v>-0.14149289761504841</v>
      </c>
      <c r="P74">
        <f t="shared" si="12"/>
        <v>-0.17421676910501388</v>
      </c>
      <c r="Q74">
        <f t="shared" si="13"/>
        <v>-0.13178057989999181</v>
      </c>
      <c r="R74">
        <f t="shared" si="14"/>
        <v>1.9758953638799355</v>
      </c>
      <c r="S74">
        <f t="shared" si="15"/>
        <v>2.4328719828840879</v>
      </c>
      <c r="T74">
        <f t="shared" si="16"/>
        <v>1.8402664816591481</v>
      </c>
      <c r="U74">
        <f t="shared" si="17"/>
        <v>1.5804685569227246</v>
      </c>
      <c r="V74">
        <f t="shared" si="18"/>
        <v>1.195493774881317</v>
      </c>
      <c r="W74">
        <f t="shared" si="19"/>
        <v>1.4719824560496444</v>
      </c>
    </row>
    <row r="75" spans="1:23" x14ac:dyDescent="0.3">
      <c r="A75">
        <v>72</v>
      </c>
      <c r="B75">
        <f>SAP!J75</f>
        <v>1.9314619742161983E-2</v>
      </c>
      <c r="C75">
        <f>SAP!K75</f>
        <v>1.4015593175814338</v>
      </c>
      <c r="D75">
        <f>'Deutsche Bank'!J75</f>
        <v>-1.1028075532023606E-2</v>
      </c>
      <c r="E75">
        <f>'Deutsche Bank'!K75</f>
        <v>-0.56174515979618167</v>
      </c>
      <c r="F75">
        <f>'Porsche Automobil Hoding Vz'!J75</f>
        <v>2.324535921807502E-2</v>
      </c>
      <c r="G75">
        <f>'Porsche Automobil Hoding Vz'!K75</f>
        <v>1.0331495929343872</v>
      </c>
      <c r="H75">
        <f>Siemens!J75</f>
        <v>2.8057396016700074E-2</v>
      </c>
      <c r="I75">
        <f>Siemens!K75</f>
        <v>1.6256943053928103</v>
      </c>
      <c r="J75">
        <f>'Airbus SE'!J75</f>
        <v>1.207186682072605E-2</v>
      </c>
      <c r="K75">
        <f>'Airbus SE'!K75</f>
        <v>0.53794925118249881</v>
      </c>
      <c r="N75">
        <f t="shared" si="10"/>
        <v>-0.78731916281860992</v>
      </c>
      <c r="O75">
        <f t="shared" si="11"/>
        <v>1.4480204384326558</v>
      </c>
      <c r="P75">
        <f t="shared" si="12"/>
        <v>2.2785070012623705</v>
      </c>
      <c r="Q75">
        <f t="shared" si="13"/>
        <v>0.75396778538078635</v>
      </c>
      <c r="R75">
        <f t="shared" si="14"/>
        <v>-0.58036678317628743</v>
      </c>
      <c r="S75">
        <f t="shared" si="15"/>
        <v>-0.91322590736262677</v>
      </c>
      <c r="T75">
        <f t="shared" si="16"/>
        <v>-0.30219038806774906</v>
      </c>
      <c r="U75">
        <f t="shared" si="17"/>
        <v>1.6795854098523335</v>
      </c>
      <c r="V75">
        <f t="shared" si="18"/>
        <v>0.55578204987855706</v>
      </c>
      <c r="W75">
        <f t="shared" si="19"/>
        <v>0.8745410342377149</v>
      </c>
    </row>
    <row r="76" spans="1:23" x14ac:dyDescent="0.3">
      <c r="A76">
        <v>73</v>
      </c>
      <c r="B76">
        <f>SAP!J76</f>
        <v>-2.5889265384247264E-2</v>
      </c>
      <c r="C76">
        <f>SAP!K76</f>
        <v>-1.9967584548971022</v>
      </c>
      <c r="D76">
        <f>'Deutsche Bank'!J76</f>
        <v>-7.9590648536503855E-2</v>
      </c>
      <c r="E76">
        <f>'Deutsche Bank'!K76</f>
        <v>-3.7936409808101565</v>
      </c>
      <c r="F76">
        <f>'Porsche Automobil Hoding Vz'!J76</f>
        <v>-4.2371956081523755E-2</v>
      </c>
      <c r="G76">
        <f>'Porsche Automobil Hoding Vz'!K76</f>
        <v>-2.0902391491174184</v>
      </c>
      <c r="H76">
        <f>Siemens!J76</f>
        <v>-5.1743960536067682E-2</v>
      </c>
      <c r="I76">
        <f>Siemens!K76</f>
        <v>-3.17383299860469</v>
      </c>
      <c r="J76">
        <f>'Airbus SE'!J76</f>
        <v>-1.2953778863070092E-2</v>
      </c>
      <c r="K76">
        <f>'Airbus SE'!K76</f>
        <v>-0.66268367989910637</v>
      </c>
      <c r="N76">
        <f t="shared" si="10"/>
        <v>7.5749847032768161</v>
      </c>
      <c r="O76">
        <f t="shared" si="11"/>
        <v>4.1737026937571304</v>
      </c>
      <c r="P76">
        <f t="shared" si="12"/>
        <v>6.3373778743953375</v>
      </c>
      <c r="Q76">
        <f t="shared" si="13"/>
        <v>1.3232192407608656</v>
      </c>
      <c r="R76">
        <f t="shared" si="14"/>
        <v>7.9296168957855899</v>
      </c>
      <c r="S76">
        <f t="shared" si="15"/>
        <v>12.040382929754337</v>
      </c>
      <c r="T76">
        <f t="shared" si="16"/>
        <v>2.5139839653793299</v>
      </c>
      <c r="U76">
        <f t="shared" si="17"/>
        <v>6.6340699864442518</v>
      </c>
      <c r="V76">
        <f t="shared" si="18"/>
        <v>1.3851673712063077</v>
      </c>
      <c r="W76">
        <f t="shared" si="19"/>
        <v>2.1032473309005715</v>
      </c>
    </row>
    <row r="77" spans="1:23" x14ac:dyDescent="0.3">
      <c r="A77">
        <v>74</v>
      </c>
      <c r="B77">
        <f>SAP!J77</f>
        <v>-3.4344624486348191E-3</v>
      </c>
      <c r="C77">
        <f>SAP!K77</f>
        <v>-0.30866116679445643</v>
      </c>
      <c r="D77">
        <f>'Deutsche Bank'!J77</f>
        <v>-2.8896534465343905E-3</v>
      </c>
      <c r="E77">
        <f>'Deutsche Bank'!K77</f>
        <v>-0.178117020198479</v>
      </c>
      <c r="F77">
        <f>'Porsche Automobil Hoding Vz'!J77</f>
        <v>-1.947342466899141E-2</v>
      </c>
      <c r="G77">
        <f>'Porsche Automobil Hoding Vz'!K77</f>
        <v>-1.000267471719936</v>
      </c>
      <c r="H77">
        <f>Siemens!J77</f>
        <v>-1.7373876739135588E-3</v>
      </c>
      <c r="I77">
        <f>Siemens!K77</f>
        <v>-0.16626618271295029</v>
      </c>
      <c r="J77">
        <f>'Airbus SE'!J77</f>
        <v>-1.365806557943269E-2</v>
      </c>
      <c r="K77">
        <f>'Airbus SE'!K77</f>
        <v>-0.69647261127264448</v>
      </c>
      <c r="N77">
        <f t="shared" si="10"/>
        <v>5.4977807280414293E-2</v>
      </c>
      <c r="O77">
        <f t="shared" si="11"/>
        <v>0.30874372492761643</v>
      </c>
      <c r="P77">
        <f t="shared" si="12"/>
        <v>5.1319913954639522E-2</v>
      </c>
      <c r="Q77">
        <f t="shared" si="13"/>
        <v>0.21497404883579632</v>
      </c>
      <c r="R77">
        <f t="shared" si="14"/>
        <v>0.17816466146422136</v>
      </c>
      <c r="S77">
        <f t="shared" si="15"/>
        <v>2.9614837024606568E-2</v>
      </c>
      <c r="T77">
        <f t="shared" si="16"/>
        <v>0.12405362616973703</v>
      </c>
      <c r="U77">
        <f t="shared" si="17"/>
        <v>0.16631065421480773</v>
      </c>
      <c r="V77">
        <f t="shared" si="18"/>
        <v>0.69665889799986991</v>
      </c>
      <c r="W77">
        <f t="shared" si="19"/>
        <v>0.11579984244042311</v>
      </c>
    </row>
    <row r="78" spans="1:23" x14ac:dyDescent="0.3">
      <c r="A78">
        <v>75</v>
      </c>
      <c r="B78">
        <f>SAP!J78</f>
        <v>6.3877049560113006E-3</v>
      </c>
      <c r="C78">
        <f>SAP!K78</f>
        <v>0.42974540959000407</v>
      </c>
      <c r="D78">
        <f>'Deutsche Bank'!J78</f>
        <v>7.2398506276871782E-3</v>
      </c>
      <c r="E78">
        <f>'Deutsche Bank'!K78</f>
        <v>0.2993665462989667</v>
      </c>
      <c r="F78">
        <f>'Porsche Automobil Hoding Vz'!J78</f>
        <v>-1.5634433498862461E-2</v>
      </c>
      <c r="G78">
        <f>'Porsche Automobil Hoding Vz'!K78</f>
        <v>-0.817531226768897</v>
      </c>
      <c r="H78">
        <f>Siemens!J78</f>
        <v>2.0641542313066318E-2</v>
      </c>
      <c r="I78">
        <f>Siemens!K78</f>
        <v>1.1796794270679538</v>
      </c>
      <c r="J78">
        <f>'Airbus SE'!J78</f>
        <v>2.4114518849196714E-2</v>
      </c>
      <c r="K78">
        <f>'Airbus SE'!K78</f>
        <v>1.1157087537994685</v>
      </c>
      <c r="N78">
        <f t="shared" si="10"/>
        <v>0.12865139905679435</v>
      </c>
      <c r="O78">
        <f t="shared" si="11"/>
        <v>-0.35133029190041815</v>
      </c>
      <c r="P78">
        <f t="shared" si="12"/>
        <v>0.50696181857021916</v>
      </c>
      <c r="Q78">
        <f t="shared" si="13"/>
        <v>0.47947071538470559</v>
      </c>
      <c r="R78">
        <f t="shared" si="14"/>
        <v>-0.24474149984936205</v>
      </c>
      <c r="S78">
        <f t="shared" si="15"/>
        <v>0.35315655582127709</v>
      </c>
      <c r="T78">
        <f t="shared" si="16"/>
        <v>0.33400587630047102</v>
      </c>
      <c r="U78">
        <f t="shared" si="17"/>
        <v>-0.96442476920489384</v>
      </c>
      <c r="V78">
        <f t="shared" si="18"/>
        <v>-0.91212674621047685</v>
      </c>
      <c r="W78">
        <f t="shared" si="19"/>
        <v>1.3161786634568577</v>
      </c>
    </row>
    <row r="79" spans="1:23" x14ac:dyDescent="0.3">
      <c r="A79">
        <v>76</v>
      </c>
      <c r="B79">
        <f>SAP!J79</f>
        <v>-9.6476915432188743E-3</v>
      </c>
      <c r="C79">
        <f>SAP!K79</f>
        <v>-0.77575656794328562</v>
      </c>
      <c r="D79">
        <f>'Deutsche Bank'!J79</f>
        <v>4.1867722940491974E-3</v>
      </c>
      <c r="E79">
        <f>'Deutsche Bank'!K79</f>
        <v>0.15545084017358368</v>
      </c>
      <c r="F79">
        <f>'Porsche Automobil Hoding Vz'!J79</f>
        <v>-6.0018647387913666E-3</v>
      </c>
      <c r="G79">
        <f>'Porsche Automobil Hoding Vz'!K79</f>
        <v>-0.3590202882326789</v>
      </c>
      <c r="H79">
        <f>Siemens!J79</f>
        <v>-7.6045993852193036E-3</v>
      </c>
      <c r="I79">
        <f>Siemens!K79</f>
        <v>-0.51914041973328773</v>
      </c>
      <c r="J79">
        <f>'Airbus SE'!J79</f>
        <v>-5.1532766197423139E-3</v>
      </c>
      <c r="K79">
        <f>'Airbus SE'!K79</f>
        <v>-0.2884459882666639</v>
      </c>
      <c r="N79">
        <f t="shared" si="10"/>
        <v>-0.12059201025695951</v>
      </c>
      <c r="O79">
        <f t="shared" si="11"/>
        <v>0.27851234662139218</v>
      </c>
      <c r="P79">
        <f t="shared" si="12"/>
        <v>0.40272659029293206</v>
      </c>
      <c r="Q79">
        <f t="shared" si="13"/>
        <v>0.22376386989475641</v>
      </c>
      <c r="R79">
        <f t="shared" si="14"/>
        <v>-5.5810005445132115E-2</v>
      </c>
      <c r="S79">
        <f t="shared" si="15"/>
        <v>-8.0700814415606462E-2</v>
      </c>
      <c r="T79">
        <f t="shared" si="16"/>
        <v>-4.4839171220752566E-2</v>
      </c>
      <c r="U79">
        <f t="shared" si="17"/>
        <v>0.18638194312587886</v>
      </c>
      <c r="V79">
        <f t="shared" si="18"/>
        <v>0.10355796184705759</v>
      </c>
      <c r="W79">
        <f t="shared" si="19"/>
        <v>0.14974397141913889</v>
      </c>
    </row>
    <row r="80" spans="1:23" x14ac:dyDescent="0.3">
      <c r="A80">
        <v>77</v>
      </c>
      <c r="B80">
        <f>SAP!J80</f>
        <v>1.6286648551235023E-3</v>
      </c>
      <c r="C80">
        <f>SAP!K80</f>
        <v>7.1972388320720851E-2</v>
      </c>
      <c r="D80">
        <f>'Deutsche Bank'!J80</f>
        <v>-7.9942286206306362E-3</v>
      </c>
      <c r="E80">
        <f>'Deutsche Bank'!K80</f>
        <v>-0.41873598256057276</v>
      </c>
      <c r="F80">
        <f>'Porsche Automobil Hoding Vz'!J80</f>
        <v>2.0734945800103995E-3</v>
      </c>
      <c r="G80">
        <f>'Porsche Automobil Hoding Vz'!K80</f>
        <v>2.5367373304622694E-2</v>
      </c>
      <c r="H80">
        <f>Siemens!J80</f>
        <v>8.8321791615561911E-3</v>
      </c>
      <c r="I80">
        <f>Siemens!K80</f>
        <v>0.46942382068592164</v>
      </c>
      <c r="J80">
        <f>'Airbus SE'!J80</f>
        <v>-1.8961242229454535E-2</v>
      </c>
      <c r="K80">
        <f>'Airbus SE'!K80</f>
        <v>-0.95089835539967549</v>
      </c>
      <c r="N80">
        <f t="shared" si="10"/>
        <v>-3.0137428740708138E-2</v>
      </c>
      <c r="O80">
        <f t="shared" si="11"/>
        <v>1.8257504421569923E-3</v>
      </c>
      <c r="P80">
        <f t="shared" si="12"/>
        <v>3.3785553509403585E-2</v>
      </c>
      <c r="Q80">
        <f t="shared" si="13"/>
        <v>-6.8438425688360269E-2</v>
      </c>
      <c r="R80">
        <f t="shared" si="14"/>
        <v>-1.0622231985692027E-2</v>
      </c>
      <c r="S80">
        <f t="shared" si="15"/>
        <v>-0.19656464479225752</v>
      </c>
      <c r="T80">
        <f t="shared" si="16"/>
        <v>0.39817535716351582</v>
      </c>
      <c r="U80">
        <f t="shared" si="17"/>
        <v>1.1908049297422039E-2</v>
      </c>
      <c r="V80">
        <f t="shared" si="18"/>
        <v>-2.4121793556175351E-2</v>
      </c>
      <c r="W80">
        <f t="shared" si="19"/>
        <v>-0.44637433907567503</v>
      </c>
    </row>
    <row r="81" spans="1:23" x14ac:dyDescent="0.3">
      <c r="A81">
        <v>78</v>
      </c>
      <c r="B81">
        <f>SAP!J81</f>
        <v>-4.0666993825536858E-3</v>
      </c>
      <c r="C81">
        <f>SAP!K81</f>
        <v>-0.35619119663471432</v>
      </c>
      <c r="D81">
        <f>'Deutsche Bank'!J81</f>
        <v>2.1954778646968966E-2</v>
      </c>
      <c r="E81">
        <f>'Deutsche Bank'!K81</f>
        <v>0.99299737559894952</v>
      </c>
      <c r="F81">
        <f>'Porsche Automobil Hoding Vz'!J81</f>
        <v>6.7106580653715098E-3</v>
      </c>
      <c r="G81">
        <f>'Porsche Automobil Hoding Vz'!K81</f>
        <v>0.24609667560997267</v>
      </c>
      <c r="H81">
        <f>Siemens!J81</f>
        <v>3.1440118851594309E-3</v>
      </c>
      <c r="I81">
        <f>Siemens!K81</f>
        <v>0.12731793010849529</v>
      </c>
      <c r="J81">
        <f>'Airbus SE'!J81</f>
        <v>5.7556625274249049E-3</v>
      </c>
      <c r="K81">
        <f>'Airbus SE'!K81</f>
        <v>0.23492238946653612</v>
      </c>
      <c r="N81">
        <f t="shared" si="10"/>
        <v>-0.3536969234697207</v>
      </c>
      <c r="O81">
        <f t="shared" si="11"/>
        <v>-8.7657469373341276E-2</v>
      </c>
      <c r="P81">
        <f t="shared" si="12"/>
        <v>-4.5349525878399861E-2</v>
      </c>
      <c r="Q81">
        <f t="shared" si="13"/>
        <v>-8.3677287020371915E-2</v>
      </c>
      <c r="R81">
        <f t="shared" si="14"/>
        <v>0.24437335302432886</v>
      </c>
      <c r="S81">
        <f t="shared" si="15"/>
        <v>0.12642637046442631</v>
      </c>
      <c r="T81">
        <f t="shared" si="16"/>
        <v>0.23327731620970468</v>
      </c>
      <c r="U81">
        <f t="shared" si="17"/>
        <v>3.1332519345243538E-2</v>
      </c>
      <c r="V81">
        <f t="shared" si="18"/>
        <v>5.7813619074065799E-2</v>
      </c>
      <c r="W81">
        <f t="shared" si="19"/>
        <v>2.9909832363021156E-2</v>
      </c>
    </row>
    <row r="82" spans="1:23" x14ac:dyDescent="0.3">
      <c r="A82">
        <v>79</v>
      </c>
      <c r="B82">
        <f>SAP!J82</f>
        <v>-6.4913991244087597E-4</v>
      </c>
      <c r="C82">
        <f>SAP!K82</f>
        <v>-9.9267415563482314E-2</v>
      </c>
      <c r="D82">
        <f>'Deutsche Bank'!J82</f>
        <v>-2.955303222217895E-3</v>
      </c>
      <c r="E82">
        <f>'Deutsche Bank'!K82</f>
        <v>-0.18121161286594142</v>
      </c>
      <c r="F82">
        <f>'Porsche Automobil Hoding Vz'!J82</f>
        <v>2.3220712980225088E-4</v>
      </c>
      <c r="G82">
        <f>'Porsche Automobil Hoding Vz'!K82</f>
        <v>-6.2278036547989357E-2</v>
      </c>
      <c r="H82">
        <f>Siemens!J82</f>
        <v>1.8934986280885323E-2</v>
      </c>
      <c r="I82">
        <f>Siemens!K82</f>
        <v>1.0770412937570453</v>
      </c>
      <c r="J82">
        <f>'Airbus SE'!J82</f>
        <v>-8.0139801726950826E-3</v>
      </c>
      <c r="K82">
        <f>'Airbus SE'!K82</f>
        <v>-0.425691393845196</v>
      </c>
      <c r="N82">
        <f t="shared" si="10"/>
        <v>1.7988408479292287E-2</v>
      </c>
      <c r="O82">
        <f t="shared" si="11"/>
        <v>6.1821797344869993E-3</v>
      </c>
      <c r="P82">
        <f t="shared" si="12"/>
        <v>-0.10691510568641124</v>
      </c>
      <c r="Q82">
        <f t="shared" si="13"/>
        <v>4.2257284494629087E-2</v>
      </c>
      <c r="R82">
        <f t="shared" si="14"/>
        <v>1.1285503448985199E-2</v>
      </c>
      <c r="S82">
        <f t="shared" si="15"/>
        <v>-0.19517238996493438</v>
      </c>
      <c r="T82">
        <f t="shared" si="16"/>
        <v>7.7140224061838653E-2</v>
      </c>
      <c r="U82">
        <f t="shared" si="17"/>
        <v>-6.7076017056295012E-2</v>
      </c>
      <c r="V82">
        <f t="shared" si="18"/>
        <v>2.6511224184055649E-2</v>
      </c>
      <c r="W82">
        <f t="shared" si="19"/>
        <v>-0.45848720956826977</v>
      </c>
    </row>
    <row r="83" spans="1:23" x14ac:dyDescent="0.3">
      <c r="A83">
        <v>80</v>
      </c>
      <c r="B83">
        <f>SAP!J83</f>
        <v>-7.4349784875180902E-3</v>
      </c>
      <c r="C83">
        <f>SAP!K83</f>
        <v>-0.60941020011327396</v>
      </c>
      <c r="D83">
        <f>'Deutsche Bank'!J83</f>
        <v>2.9553032222178802E-3</v>
      </c>
      <c r="E83">
        <f>'Deutsche Bank'!K83</f>
        <v>9.7401972219058122E-2</v>
      </c>
      <c r="F83">
        <f>'Porsche Automobil Hoding Vz'!J83</f>
        <v>1.6862226229497866E-2</v>
      </c>
      <c r="G83">
        <f>'Porsche Automobil Hoding Vz'!K83</f>
        <v>0.72931202163918851</v>
      </c>
      <c r="H83">
        <f>Siemens!J83</f>
        <v>1.6743268377903704E-2</v>
      </c>
      <c r="I83">
        <f>Siemens!K83</f>
        <v>0.94522386141722392</v>
      </c>
      <c r="J83">
        <f>'Airbus SE'!J83</f>
        <v>1.3451159225721408E-2</v>
      </c>
      <c r="K83">
        <f>'Airbus SE'!K83</f>
        <v>0.60412232435520941</v>
      </c>
      <c r="N83">
        <f t="shared" si="10"/>
        <v>-5.9357755381443764E-2</v>
      </c>
      <c r="O83">
        <f t="shared" si="11"/>
        <v>-0.44445018505215428</v>
      </c>
      <c r="P83">
        <f t="shared" si="12"/>
        <v>-0.57602906253811192</v>
      </c>
      <c r="Q83">
        <f t="shared" si="13"/>
        <v>-0.36815830657820436</v>
      </c>
      <c r="R83">
        <f t="shared" si="14"/>
        <v>7.1036429270725357E-2</v>
      </c>
      <c r="S83">
        <f t="shared" si="15"/>
        <v>9.2066668290551296E-2</v>
      </c>
      <c r="T83">
        <f t="shared" si="16"/>
        <v>5.8842705853758927E-2</v>
      </c>
      <c r="U83">
        <f t="shared" si="17"/>
        <v>0.68936312527179577</v>
      </c>
      <c r="V83">
        <f t="shared" si="18"/>
        <v>0.44059367369286334</v>
      </c>
      <c r="W83">
        <f t="shared" si="19"/>
        <v>0.57103083619537964</v>
      </c>
    </row>
    <row r="84" spans="1:23" x14ac:dyDescent="0.3">
      <c r="A84">
        <v>81</v>
      </c>
      <c r="B84">
        <f>SAP!J84</f>
        <v>-1.9771052171060653E-2</v>
      </c>
      <c r="C84">
        <f>SAP!K84</f>
        <v>-1.5368061158438806</v>
      </c>
      <c r="D84">
        <f>'Deutsche Bank'!J84</f>
        <v>-5.1660631499002643E-3</v>
      </c>
      <c r="E84">
        <f>'Deutsche Bank'!K84</f>
        <v>-0.28542219683972136</v>
      </c>
      <c r="F84">
        <f>'Porsche Automobil Hoding Vz'!J84</f>
        <v>-2.8636574422631518E-2</v>
      </c>
      <c r="G84">
        <f>'Porsche Automobil Hoding Vz'!K84</f>
        <v>-1.4364340331158012</v>
      </c>
      <c r="H84">
        <f>Siemens!J84</f>
        <v>-3.5678254658789044E-2</v>
      </c>
      <c r="I84">
        <f>Siemens!K84</f>
        <v>-2.2075863413187919</v>
      </c>
      <c r="J84">
        <f>'Airbus SE'!J84</f>
        <v>-3.1606698831867794E-3</v>
      </c>
      <c r="K84">
        <f>'Airbus SE'!K84</f>
        <v>-0.1928484841370233</v>
      </c>
      <c r="N84">
        <f t="shared" si="10"/>
        <v>0.43863857770087972</v>
      </c>
      <c r="O84">
        <f t="shared" si="11"/>
        <v>2.2075206070986546</v>
      </c>
      <c r="P84">
        <f t="shared" si="12"/>
        <v>3.3926321905921357</v>
      </c>
      <c r="Q84">
        <f t="shared" si="13"/>
        <v>0.296370729852999</v>
      </c>
      <c r="R84">
        <f t="shared" si="14"/>
        <v>0.40999015734725303</v>
      </c>
      <c r="S84">
        <f t="shared" si="15"/>
        <v>0.63009414325257251</v>
      </c>
      <c r="T84">
        <f t="shared" si="16"/>
        <v>5.504323799959935E-2</v>
      </c>
      <c r="U84">
        <f t="shared" si="17"/>
        <v>3.1710521517119079</v>
      </c>
      <c r="V84">
        <f t="shared" si="18"/>
        <v>0.27701412584921298</v>
      </c>
      <c r="W84">
        <f t="shared" si="19"/>
        <v>0.42572967952492635</v>
      </c>
    </row>
    <row r="85" spans="1:23" x14ac:dyDescent="0.3">
      <c r="A85">
        <v>82</v>
      </c>
      <c r="B85">
        <f>SAP!J85</f>
        <v>-7.7062581574721687E-3</v>
      </c>
      <c r="C85">
        <f>SAP!K85</f>
        <v>-0.62980434369493843</v>
      </c>
      <c r="D85">
        <f>'Deutsche Bank'!J85</f>
        <v>9.8012804968733557E-3</v>
      </c>
      <c r="E85">
        <f>'Deutsche Bank'!K85</f>
        <v>0.42010697547600812</v>
      </c>
      <c r="F85">
        <f>'Porsche Automobil Hoding Vz'!J85</f>
        <v>1.1482375816634018E-3</v>
      </c>
      <c r="G85">
        <f>'Porsche Automobil Hoding Vz'!K85</f>
        <v>-1.8674923746797963E-2</v>
      </c>
      <c r="H85">
        <f>Siemens!J85</f>
        <v>-4.9166993337568304E-3</v>
      </c>
      <c r="I85">
        <f>Siemens!K85</f>
        <v>-0.3574808910649997</v>
      </c>
      <c r="J85">
        <f>'Airbus SE'!J85</f>
        <v>-1.4964608472909086E-2</v>
      </c>
      <c r="K85">
        <f>'Airbus SE'!K85</f>
        <v>-0.75915544645695732</v>
      </c>
      <c r="N85">
        <f t="shared" si="10"/>
        <v>-0.2645851979713329</v>
      </c>
      <c r="O85">
        <f t="shared" si="11"/>
        <v>1.1761548093905111E-2</v>
      </c>
      <c r="P85">
        <f t="shared" si="12"/>
        <v>0.2251430179806739</v>
      </c>
      <c r="Q85">
        <f t="shared" si="13"/>
        <v>0.47811939771826195</v>
      </c>
      <c r="R85">
        <f t="shared" si="14"/>
        <v>-7.8454657325123731E-3</v>
      </c>
      <c r="S85">
        <f t="shared" si="15"/>
        <v>-0.15018021593578534</v>
      </c>
      <c r="T85">
        <f t="shared" si="16"/>
        <v>-0.31892649852717098</v>
      </c>
      <c r="U85">
        <f t="shared" si="17"/>
        <v>6.6759283815762587E-3</v>
      </c>
      <c r="V85">
        <f t="shared" si="18"/>
        <v>1.4177170074550043E-2</v>
      </c>
      <c r="W85">
        <f t="shared" si="19"/>
        <v>0.27138356545628078</v>
      </c>
    </row>
    <row r="86" spans="1:23" x14ac:dyDescent="0.3">
      <c r="A86">
        <v>83</v>
      </c>
      <c r="B86">
        <f>SAP!J86</f>
        <v>1.6268225793812922E-2</v>
      </c>
      <c r="C86">
        <f>SAP!K86</f>
        <v>1.1725388546788456</v>
      </c>
      <c r="D86">
        <f>'Deutsche Bank'!J86</f>
        <v>2.0654132634212931E-2</v>
      </c>
      <c r="E86">
        <f>'Deutsche Bank'!K86</f>
        <v>0.93168765180882818</v>
      </c>
      <c r="F86">
        <f>'Porsche Automobil Hoding Vz'!J86</f>
        <v>-6.4132148347131575E-3</v>
      </c>
      <c r="G86">
        <f>'Porsche Automobil Hoding Vz'!K86</f>
        <v>-0.3786005812205559</v>
      </c>
      <c r="H86">
        <f>Siemens!J86</f>
        <v>2.9167870490932751E-2</v>
      </c>
      <c r="I86">
        <f>Siemens!K86</f>
        <v>1.6924820492320742</v>
      </c>
      <c r="J86">
        <f>'Airbus SE'!J86</f>
        <v>1.1639148157938744E-2</v>
      </c>
      <c r="K86">
        <f>'Airbus SE'!K86</f>
        <v>0.51718909645960065</v>
      </c>
      <c r="N86">
        <f t="shared" si="10"/>
        <v>1.0924399721703464</v>
      </c>
      <c r="O86">
        <f t="shared" si="11"/>
        <v>-0.44392389188509584</v>
      </c>
      <c r="P86">
        <f t="shared" si="12"/>
        <v>1.9845009635710817</v>
      </c>
      <c r="Q86">
        <f t="shared" si="13"/>
        <v>0.60642431081512715</v>
      </c>
      <c r="R86">
        <f t="shared" si="14"/>
        <v>-0.35273748649083725</v>
      </c>
      <c r="S86">
        <f t="shared" si="15"/>
        <v>1.5768646261776247</v>
      </c>
      <c r="T86">
        <f t="shared" si="16"/>
        <v>0.48185869482157484</v>
      </c>
      <c r="U86">
        <f t="shared" si="17"/>
        <v>-0.64077468754462086</v>
      </c>
      <c r="V86">
        <f t="shared" si="18"/>
        <v>-0.19580809252053896</v>
      </c>
      <c r="W86">
        <f t="shared" si="19"/>
        <v>0.87533326181642979</v>
      </c>
    </row>
    <row r="87" spans="1:23" x14ac:dyDescent="0.3">
      <c r="A87">
        <v>84</v>
      </c>
      <c r="B87">
        <f>SAP!J87</f>
        <v>-1.750060107785224E-3</v>
      </c>
      <c r="C87">
        <f>SAP!K87</f>
        <v>-0.18203190926700011</v>
      </c>
      <c r="D87">
        <f>'Deutsche Bank'!J87</f>
        <v>-1.8953758517261819E-3</v>
      </c>
      <c r="E87">
        <f>'Deutsche Bank'!K87</f>
        <v>-0.13124886075267619</v>
      </c>
      <c r="F87">
        <f>'Porsche Automobil Hoding Vz'!J87</f>
        <v>5.0354878659265309E-3</v>
      </c>
      <c r="G87">
        <f>'Porsche Automobil Hoding Vz'!K87</f>
        <v>0.16635845837146401</v>
      </c>
      <c r="H87">
        <f>Siemens!J87</f>
        <v>6.0499656922112111E-3</v>
      </c>
      <c r="I87">
        <f>Siemens!K87</f>
        <v>0.30209195956848411</v>
      </c>
      <c r="J87">
        <f>'Airbus SE'!J87</f>
        <v>-1.9381122311554221E-2</v>
      </c>
      <c r="K87">
        <f>'Airbus SE'!K87</f>
        <v>-0.97104256506538433</v>
      </c>
      <c r="N87">
        <f t="shared" si="10"/>
        <v>2.3891480711928283E-2</v>
      </c>
      <c r="O87">
        <f t="shared" si="11"/>
        <v>-3.0282547800072352E-2</v>
      </c>
      <c r="P87">
        <f t="shared" si="12"/>
        <v>-5.4990376174460565E-2</v>
      </c>
      <c r="Q87">
        <f t="shared" si="13"/>
        <v>0.17676073209837709</v>
      </c>
      <c r="R87">
        <f t="shared" si="14"/>
        <v>-2.1834358137826158E-2</v>
      </c>
      <c r="S87">
        <f t="shared" si="15"/>
        <v>-3.9649225535907058E-2</v>
      </c>
      <c r="T87">
        <f t="shared" si="16"/>
        <v>0.12744823040718814</v>
      </c>
      <c r="U87">
        <f t="shared" si="17"/>
        <v>5.0255552680227654E-2</v>
      </c>
      <c r="V87">
        <f t="shared" si="18"/>
        <v>-0.16154114413734938</v>
      </c>
      <c r="W87">
        <f t="shared" si="19"/>
        <v>-0.29334415130500918</v>
      </c>
    </row>
    <row r="88" spans="1:23" x14ac:dyDescent="0.3">
      <c r="A88">
        <v>85</v>
      </c>
      <c r="B88">
        <f>SAP!J88</f>
        <v>-1.4204784298317332E-2</v>
      </c>
      <c r="C88">
        <f>SAP!K88</f>
        <v>-1.1183476805695032</v>
      </c>
      <c r="D88">
        <f>'Deutsche Bank'!J88</f>
        <v>-5.6791293528284982E-4</v>
      </c>
      <c r="E88">
        <f>'Deutsche Bank'!K88</f>
        <v>-6.867504439482329E-2</v>
      </c>
      <c r="F88">
        <f>'Porsche Automobil Hoding Vz'!J88</f>
        <v>1.8995243359629415E-2</v>
      </c>
      <c r="G88">
        <f>'Porsche Automobil Hoding Vz'!K88</f>
        <v>0.83084378441304985</v>
      </c>
      <c r="H88">
        <f>Siemens!J88</f>
        <v>1.7654217054033059E-2</v>
      </c>
      <c r="I88">
        <f>Siemens!K88</f>
        <v>1.0000114393794131</v>
      </c>
      <c r="J88">
        <f>'Airbus SE'!J88</f>
        <v>-1.0399889148516195E-2</v>
      </c>
      <c r="K88">
        <f>'Airbus SE'!K88</f>
        <v>-0.54015800634058575</v>
      </c>
      <c r="N88">
        <f t="shared" si="10"/>
        <v>7.6802576611958287E-2</v>
      </c>
      <c r="O88">
        <f t="shared" si="11"/>
        <v>-0.92917221921392268</v>
      </c>
      <c r="P88">
        <f t="shared" si="12"/>
        <v>-1.1183604737729369</v>
      </c>
      <c r="Q88">
        <f t="shared" si="13"/>
        <v>0.6040844535320411</v>
      </c>
      <c r="R88">
        <f t="shared" si="14"/>
        <v>-5.7058233779729191E-2</v>
      </c>
      <c r="S88">
        <f t="shared" si="15"/>
        <v>-6.8675829994712334E-2</v>
      </c>
      <c r="T88">
        <f t="shared" si="16"/>
        <v>3.7095375065658964E-2</v>
      </c>
      <c r="U88">
        <f t="shared" si="17"/>
        <v>0.83085328875033271</v>
      </c>
      <c r="V88">
        <f t="shared" si="18"/>
        <v>-0.44878692216902044</v>
      </c>
      <c r="W88">
        <f t="shared" si="19"/>
        <v>-0.54016418541296329</v>
      </c>
    </row>
    <row r="89" spans="1:23" x14ac:dyDescent="0.3">
      <c r="A89">
        <v>86</v>
      </c>
      <c r="B89">
        <f>SAP!J89</f>
        <v>1.2545085540529492E-3</v>
      </c>
      <c r="C89">
        <f>SAP!K89</f>
        <v>4.3844230662209174E-2</v>
      </c>
      <c r="D89">
        <f>'Deutsche Bank'!J89</f>
        <v>3.792192637062691E-3</v>
      </c>
      <c r="E89">
        <f>'Deutsche Bank'!K89</f>
        <v>0.1368511831217912</v>
      </c>
      <c r="F89">
        <f>'Porsche Automobil Hoding Vz'!J89</f>
        <v>-2.802430605702233E-3</v>
      </c>
      <c r="G89">
        <f>'Porsche Automobil Hoding Vz'!K89</f>
        <v>-0.20672700243456302</v>
      </c>
      <c r="H89">
        <f>Siemens!J89</f>
        <v>-1.1425431343613533E-2</v>
      </c>
      <c r="I89">
        <f>Siemens!K89</f>
        <v>-0.74893835927299246</v>
      </c>
      <c r="J89">
        <f>'Airbus SE'!J89</f>
        <v>2.021655284299206E-2</v>
      </c>
      <c r="K89">
        <f>'Airbus SE'!K89</f>
        <v>0.92869953891570534</v>
      </c>
      <c r="N89">
        <f t="shared" si="10"/>
        <v>6.0001348391880401E-3</v>
      </c>
      <c r="O89">
        <f t="shared" si="11"/>
        <v>-9.0637863788480579E-3</v>
      </c>
      <c r="P89">
        <f t="shared" si="12"/>
        <v>-3.2836626175741568E-2</v>
      </c>
      <c r="Q89">
        <f t="shared" si="13"/>
        <v>4.0718116800107493E-2</v>
      </c>
      <c r="R89">
        <f t="shared" si="14"/>
        <v>-2.8290834866391359E-2</v>
      </c>
      <c r="S89">
        <f t="shared" si="15"/>
        <v>-0.10249310055180214</v>
      </c>
      <c r="T89">
        <f t="shared" si="16"/>
        <v>0.12709363066527624</v>
      </c>
      <c r="U89">
        <f t="shared" si="17"/>
        <v>0.15482578202076555</v>
      </c>
      <c r="V89">
        <f t="shared" si="18"/>
        <v>-0.19198727184240458</v>
      </c>
      <c r="W89">
        <f t="shared" si="19"/>
        <v>-0.69553870893311298</v>
      </c>
    </row>
    <row r="90" spans="1:23" x14ac:dyDescent="0.3">
      <c r="A90">
        <v>87</v>
      </c>
      <c r="B90">
        <f>SAP!J90</f>
        <v>4.2456231711531425E-3</v>
      </c>
      <c r="C90">
        <f>SAP!K90</f>
        <v>0.26870892834000704</v>
      </c>
      <c r="D90">
        <f>'Deutsche Bank'!J90</f>
        <v>7.6278020488860674E-3</v>
      </c>
      <c r="E90">
        <f>'Deutsche Bank'!K90</f>
        <v>0.31765376222429659</v>
      </c>
      <c r="F90">
        <f>'Porsche Automobil Hoding Vz'!J90</f>
        <v>-1.3205334948854475E-2</v>
      </c>
      <c r="G90">
        <f>'Porsche Automobil Hoding Vz'!K90</f>
        <v>-0.70190596795134064</v>
      </c>
      <c r="H90">
        <f>Siemens!J90</f>
        <v>-4.1096918892429054E-3</v>
      </c>
      <c r="I90">
        <f>Siemens!K90</f>
        <v>-0.30894469529353202</v>
      </c>
      <c r="J90">
        <f>'Airbus SE'!J90</f>
        <v>7.6442345828654154E-3</v>
      </c>
      <c r="K90">
        <f>'Airbus SE'!K90</f>
        <v>0.32552871511872594</v>
      </c>
      <c r="N90">
        <f t="shared" si="10"/>
        <v>8.5356402030462145E-2</v>
      </c>
      <c r="O90">
        <f t="shared" si="11"/>
        <v>-0.18860840044366006</v>
      </c>
      <c r="P90">
        <f t="shared" si="12"/>
        <v>-8.3016197988655005E-2</v>
      </c>
      <c r="Q90">
        <f t="shared" si="13"/>
        <v>8.7472472183452291E-2</v>
      </c>
      <c r="R90">
        <f t="shared" si="14"/>
        <v>-0.22296307144742991</v>
      </c>
      <c r="S90">
        <f t="shared" si="15"/>
        <v>-9.813744477922938E-2</v>
      </c>
      <c r="T90">
        <f t="shared" si="16"/>
        <v>0.10340542106950455</v>
      </c>
      <c r="U90">
        <f t="shared" si="17"/>
        <v>0.21685012539343859</v>
      </c>
      <c r="V90">
        <f t="shared" si="18"/>
        <v>-0.22849054788136555</v>
      </c>
      <c r="W90">
        <f t="shared" si="19"/>
        <v>-0.10057036970164977</v>
      </c>
    </row>
    <row r="91" spans="1:23" x14ac:dyDescent="0.3">
      <c r="A91">
        <v>88</v>
      </c>
      <c r="B91">
        <f>SAP!J91</f>
        <v>9.1816380340983411E-3</v>
      </c>
      <c r="C91">
        <f>SAP!K91</f>
        <v>0.63978648034814167</v>
      </c>
      <c r="D91">
        <f>'Deutsche Bank'!J91</f>
        <v>-7.0577307745402712E-3</v>
      </c>
      <c r="E91">
        <f>'Deutsche Bank'!K91</f>
        <v>-0.37459143922538818</v>
      </c>
      <c r="F91">
        <f>'Porsche Automobil Hoding Vz'!J91</f>
        <v>1.1108653924497312E-2</v>
      </c>
      <c r="G91">
        <f>'Porsche Automobil Hoding Vz'!K91</f>
        <v>0.4554415823813715</v>
      </c>
      <c r="H91">
        <f>Siemens!J91</f>
        <v>5.2463785703128658E-3</v>
      </c>
      <c r="I91">
        <f>Siemens!K91</f>
        <v>0.25376147373092089</v>
      </c>
      <c r="J91">
        <f>'Airbus SE'!J91</f>
        <v>-2.960385270438961E-3</v>
      </c>
      <c r="K91">
        <f>'Airbus SE'!K91</f>
        <v>-0.18323960911768031</v>
      </c>
      <c r="N91">
        <f t="shared" si="10"/>
        <v>-0.23965853847055593</v>
      </c>
      <c r="O91">
        <f t="shared" si="11"/>
        <v>0.2913853669959659</v>
      </c>
      <c r="P91">
        <f t="shared" si="12"/>
        <v>0.1623531601262633</v>
      </c>
      <c r="Q91">
        <f t="shared" si="13"/>
        <v>-0.11723422457776993</v>
      </c>
      <c r="R91">
        <f t="shared" si="14"/>
        <v>-0.17060451782732614</v>
      </c>
      <c r="S91">
        <f t="shared" si="15"/>
        <v>-9.5056875664821197E-2</v>
      </c>
      <c r="T91">
        <f t="shared" si="16"/>
        <v>6.8639988902489429E-2</v>
      </c>
      <c r="U91">
        <f t="shared" si="17"/>
        <v>0.11557352714343945</v>
      </c>
      <c r="V91">
        <f t="shared" si="18"/>
        <v>-8.3454937531500309E-2</v>
      </c>
      <c r="W91">
        <f t="shared" si="19"/>
        <v>-4.6499153255580447E-2</v>
      </c>
    </row>
    <row r="92" spans="1:23" x14ac:dyDescent="0.3">
      <c r="A92">
        <v>89</v>
      </c>
      <c r="B92">
        <f>SAP!J92</f>
        <v>2.8667004820760421E-3</v>
      </c>
      <c r="C92">
        <f>SAP!K92</f>
        <v>0.16504488556889318</v>
      </c>
      <c r="D92">
        <f>'Deutsche Bank'!J92</f>
        <v>-4.740693433427175E-3</v>
      </c>
      <c r="E92">
        <f>'Deutsche Bank'!K92</f>
        <v>-0.26537116099301472</v>
      </c>
      <c r="F92">
        <f>'Porsche Automobil Hoding Vz'!J92</f>
        <v>5.133002404134503E-3</v>
      </c>
      <c r="G92">
        <f>'Porsche Automobil Hoding Vz'!K92</f>
        <v>0.17100015712787478</v>
      </c>
      <c r="H92">
        <f>Siemens!J92</f>
        <v>1.158231293490997E-2</v>
      </c>
      <c r="I92">
        <f>Siemens!K92</f>
        <v>0.63482629885218211</v>
      </c>
      <c r="J92">
        <f>'Airbus SE'!J92</f>
        <v>1.2179209856941133E-3</v>
      </c>
      <c r="K92">
        <f>'Airbus SE'!K92</f>
        <v>1.7219238204123979E-2</v>
      </c>
      <c r="N92">
        <f t="shared" si="10"/>
        <v>-4.3798152899376448E-2</v>
      </c>
      <c r="O92">
        <f t="shared" si="11"/>
        <v>2.8222701365432847E-2</v>
      </c>
      <c r="P92">
        <f t="shared" si="12"/>
        <v>0.10477483385018238</v>
      </c>
      <c r="Q92">
        <f t="shared" si="13"/>
        <v>2.841947198983156E-3</v>
      </c>
      <c r="R92">
        <f t="shared" si="14"/>
        <v>-4.5378510227012073E-2</v>
      </c>
      <c r="S92">
        <f t="shared" si="15"/>
        <v>-0.16846459195530208</v>
      </c>
      <c r="T92">
        <f t="shared" si="16"/>
        <v>-4.5694892336436543E-3</v>
      </c>
      <c r="U92">
        <f t="shared" si="17"/>
        <v>0.10855539685263034</v>
      </c>
      <c r="V92">
        <f t="shared" si="18"/>
        <v>2.9444924385275046E-3</v>
      </c>
      <c r="W92">
        <f t="shared" si="19"/>
        <v>1.0931225258178121E-2</v>
      </c>
    </row>
    <row r="93" spans="1:23" x14ac:dyDescent="0.3">
      <c r="A93">
        <v>90</v>
      </c>
      <c r="B93">
        <f>SAP!J93</f>
        <v>1.5961695328221347E-3</v>
      </c>
      <c r="C93">
        <f>SAP!K93</f>
        <v>6.9529469288643231E-2</v>
      </c>
      <c r="D93">
        <f>'Deutsche Bank'!J93</f>
        <v>-2.3002416707192545E-2</v>
      </c>
      <c r="E93">
        <f>'Deutsche Bank'!K93</f>
        <v>-1.126190476060716</v>
      </c>
      <c r="F93">
        <f>'Porsche Automobil Hoding Vz'!J93</f>
        <v>-5.1330024041344726E-3</v>
      </c>
      <c r="G93">
        <f>'Porsche Automobil Hoding Vz'!K93</f>
        <v>-0.31766238106946421</v>
      </c>
      <c r="H93">
        <f>Siemens!J93</f>
        <v>8.6330940613686376E-4</v>
      </c>
      <c r="I93">
        <f>Siemens!K93</f>
        <v>-9.851339854045793E-3</v>
      </c>
      <c r="J93">
        <f>'Airbus SE'!J93</f>
        <v>-7.4581908457786355E-3</v>
      </c>
      <c r="K93">
        <f>'Airbus SE'!K93</f>
        <v>-0.39902678838122452</v>
      </c>
      <c r="N93">
        <f t="shared" si="10"/>
        <v>-7.8303426118426056E-2</v>
      </c>
      <c r="O93">
        <f t="shared" si="11"/>
        <v>-2.2086896768726594E-2</v>
      </c>
      <c r="P93">
        <f t="shared" si="12"/>
        <v>-6.8495843183386407E-4</v>
      </c>
      <c r="Q93">
        <f t="shared" si="13"/>
        <v>-2.7744120828098292E-2</v>
      </c>
      <c r="R93">
        <f t="shared" si="14"/>
        <v>0.35774834816320045</v>
      </c>
      <c r="S93">
        <f t="shared" si="15"/>
        <v>1.1094485120063736E-2</v>
      </c>
      <c r="T93">
        <f t="shared" si="16"/>
        <v>0.44938016876802983</v>
      </c>
      <c r="U93">
        <f t="shared" si="17"/>
        <v>3.1294000747606947E-3</v>
      </c>
      <c r="V93">
        <f t="shared" si="18"/>
        <v>0.126755799707681</v>
      </c>
      <c r="W93">
        <f t="shared" si="19"/>
        <v>3.9309485032118542E-3</v>
      </c>
    </row>
    <row r="94" spans="1:23" x14ac:dyDescent="0.3">
      <c r="A94">
        <v>91</v>
      </c>
      <c r="B94">
        <f>SAP!J94</f>
        <v>-9.3807826793109589E-3</v>
      </c>
      <c r="C94">
        <f>SAP!K94</f>
        <v>-0.75569101089406621</v>
      </c>
      <c r="D94">
        <f>'Deutsche Bank'!J94</f>
        <v>1.6027178698669559E-2</v>
      </c>
      <c r="E94">
        <f>'Deutsche Bank'!K94</f>
        <v>0.71358275240066826</v>
      </c>
      <c r="F94">
        <f>'Porsche Automobil Hoding Vz'!J94</f>
        <v>6.7717713533509988E-3</v>
      </c>
      <c r="G94">
        <f>'Porsche Automobil Hoding Vz'!K94</f>
        <v>0.24900567234038407</v>
      </c>
      <c r="H94">
        <f>Siemens!J94</f>
        <v>-8.5997376776528623E-3</v>
      </c>
      <c r="I94">
        <f>Siemens!K94</f>
        <v>-0.57899144999278096</v>
      </c>
      <c r="J94">
        <f>'Airbus SE'!J94</f>
        <v>2.1483666200283053E-2</v>
      </c>
      <c r="K94">
        <f>'Airbus SE'!K94</f>
        <v>0.98949069864837869</v>
      </c>
      <c r="N94">
        <f t="shared" si="10"/>
        <v>-0.53924807151823118</v>
      </c>
      <c r="O94">
        <f t="shared" si="11"/>
        <v>-0.18817134824926146</v>
      </c>
      <c r="P94">
        <f t="shared" si="12"/>
        <v>0.43753863414406585</v>
      </c>
      <c r="Q94">
        <f t="shared" si="13"/>
        <v>-0.74774922633186913</v>
      </c>
      <c r="R94">
        <f t="shared" si="14"/>
        <v>0.17768615303203023</v>
      </c>
      <c r="S94">
        <f t="shared" si="15"/>
        <v>-0.4131583125023025</v>
      </c>
      <c r="T94">
        <f t="shared" si="16"/>
        <v>0.70608349621637023</v>
      </c>
      <c r="U94">
        <f t="shared" si="17"/>
        <v>-0.14417215528478627</v>
      </c>
      <c r="V94">
        <f t="shared" si="18"/>
        <v>0.24638879669149588</v>
      </c>
      <c r="W94">
        <f t="shared" si="19"/>
        <v>-0.5729066543647946</v>
      </c>
    </row>
    <row r="95" spans="1:23" x14ac:dyDescent="0.3">
      <c r="A95">
        <v>92</v>
      </c>
      <c r="B95">
        <f>SAP!J95</f>
        <v>-2.5288459817841952E-3</v>
      </c>
      <c r="C95">
        <f>SAP!K95</f>
        <v>-0.24057913079818097</v>
      </c>
      <c r="D95">
        <f>'Deutsche Bank'!J95</f>
        <v>1.4380569486045658E-2</v>
      </c>
      <c r="E95">
        <f>'Deutsche Bank'!K95</f>
        <v>0.63596504933146536</v>
      </c>
      <c r="F95">
        <f>'Porsche Automobil Hoding Vz'!J95</f>
        <v>2.7555187575919342E-2</v>
      </c>
      <c r="G95">
        <f>'Porsche Automobil Hoding Vz'!K95</f>
        <v>1.2382977205529044</v>
      </c>
      <c r="H95">
        <f>Siemens!J95</f>
        <v>4.0040093533819602E-3</v>
      </c>
      <c r="I95">
        <f>Siemens!K95</f>
        <v>0.17904112766308117</v>
      </c>
      <c r="J95">
        <f>'Airbus SE'!J95</f>
        <v>1.4045923870254627E-2</v>
      </c>
      <c r="K95">
        <f>'Airbus SE'!K95</f>
        <v>0.63265681363442106</v>
      </c>
      <c r="N95">
        <f t="shared" si="10"/>
        <v>-0.15299991878618621</v>
      </c>
      <c r="O95">
        <f t="shared" si="11"/>
        <v>-0.29790858927998654</v>
      </c>
      <c r="P95">
        <f t="shared" si="12"/>
        <v>-4.3073558870310218E-2</v>
      </c>
      <c r="Q95">
        <f t="shared" si="13"/>
        <v>-0.15220402631771579</v>
      </c>
      <c r="R95">
        <f t="shared" si="14"/>
        <v>0.78751407093846892</v>
      </c>
      <c r="S95">
        <f t="shared" si="15"/>
        <v>0.1138638995866126</v>
      </c>
      <c r="T95">
        <f t="shared" si="16"/>
        <v>0.40234762169290228</v>
      </c>
      <c r="U95">
        <f t="shared" si="17"/>
        <v>0.22170622027041498</v>
      </c>
      <c r="V95">
        <f t="shared" si="18"/>
        <v>0.78341749021576723</v>
      </c>
      <c r="W95">
        <f t="shared" si="19"/>
        <v>0.11327158933683854</v>
      </c>
    </row>
    <row r="96" spans="1:23" x14ac:dyDescent="0.3">
      <c r="A96">
        <v>93</v>
      </c>
      <c r="B96">
        <f>SAP!J96</f>
        <v>3.1620579706478796E-3</v>
      </c>
      <c r="C96">
        <f>SAP!K96</f>
        <v>0.18724914079698871</v>
      </c>
      <c r="D96">
        <f>'Deutsche Bank'!J96</f>
        <v>3.245206627743059E-3</v>
      </c>
      <c r="E96">
        <f>'Deutsche Bank'!K96</f>
        <v>0.11106741042764635</v>
      </c>
      <c r="F96">
        <f>'Porsche Automobil Hoding Vz'!J96</f>
        <v>1.3579258126380854E-2</v>
      </c>
      <c r="G96">
        <f>'Porsche Automobil Hoding Vz'!K96</f>
        <v>0.57304251309601362</v>
      </c>
      <c r="H96">
        <f>Siemens!J96</f>
        <v>7.1901373897702561E-3</v>
      </c>
      <c r="I96">
        <f>Siemens!K96</f>
        <v>0.37066579628091306</v>
      </c>
      <c r="J96">
        <f>'Airbus SE'!J96</f>
        <v>1.1163241602113672E-2</v>
      </c>
      <c r="K96">
        <f>'Airbus SE'!K96</f>
        <v>0.49435695497319032</v>
      </c>
      <c r="N96">
        <f t="shared" si="10"/>
        <v>2.0797277173123283E-2</v>
      </c>
      <c r="O96">
        <f t="shared" si="11"/>
        <v>0.10730171821737569</v>
      </c>
      <c r="P96">
        <f t="shared" si="12"/>
        <v>6.9406851876432626E-2</v>
      </c>
      <c r="Q96">
        <f t="shared" si="13"/>
        <v>9.2567915065745521E-2</v>
      </c>
      <c r="R96">
        <f t="shared" si="14"/>
        <v>6.3646347994524857E-2</v>
      </c>
      <c r="S96">
        <f t="shared" si="15"/>
        <v>4.1168890127022524E-2</v>
      </c>
      <c r="T96">
        <f t="shared" si="16"/>
        <v>5.4906946815768819E-2</v>
      </c>
      <c r="U96">
        <f t="shared" si="17"/>
        <v>0.21240725941954944</v>
      </c>
      <c r="V96">
        <f t="shared" si="18"/>
        <v>0.28328755184432985</v>
      </c>
      <c r="W96">
        <f t="shared" si="19"/>
        <v>0.18324121436214508</v>
      </c>
    </row>
    <row r="97" spans="1:23" x14ac:dyDescent="0.3">
      <c r="A97">
        <v>94</v>
      </c>
      <c r="B97">
        <f>SAP!J97</f>
        <v>4.2847006755489274E-3</v>
      </c>
      <c r="C97">
        <f>SAP!K97</f>
        <v>0.2716466797594026</v>
      </c>
      <c r="D97">
        <f>'Deutsche Bank'!J97</f>
        <v>-2.8639637714288615E-3</v>
      </c>
      <c r="E97">
        <f>'Deutsche Bank'!K97</f>
        <v>-0.17690606282073676</v>
      </c>
      <c r="F97">
        <f>'Porsche Automobil Hoding Vz'!J97</f>
        <v>-7.2975269118533744E-3</v>
      </c>
      <c r="G97">
        <f>'Porsche Automobil Hoding Vz'!K97</f>
        <v>-0.42069389719346789</v>
      </c>
      <c r="H97">
        <f>Siemens!J97</f>
        <v>-8.6555112155053211E-4</v>
      </c>
      <c r="I97">
        <f>Siemens!K97</f>
        <v>-0.11383094202976085</v>
      </c>
      <c r="J97">
        <f>'Airbus SE'!J97</f>
        <v>2.9011806387059104E-3</v>
      </c>
      <c r="K97">
        <f>'Airbus SE'!K97</f>
        <v>9.7975475086176628E-2</v>
      </c>
      <c r="N97">
        <f t="shared" si="10"/>
        <v>-4.8055944594561438E-2</v>
      </c>
      <c r="O97">
        <f t="shared" si="11"/>
        <v>-0.11428010036764902</v>
      </c>
      <c r="P97">
        <f t="shared" si="12"/>
        <v>-3.0921797456269568E-2</v>
      </c>
      <c r="Q97">
        <f t="shared" si="13"/>
        <v>2.6614712505009949E-2</v>
      </c>
      <c r="R97">
        <f t="shared" si="14"/>
        <v>7.4423301005208206E-2</v>
      </c>
      <c r="S97">
        <f t="shared" si="15"/>
        <v>2.0137383781660516E-2</v>
      </c>
      <c r="T97">
        <f t="shared" si="16"/>
        <v>-1.7332455550486691E-2</v>
      </c>
      <c r="U97">
        <f t="shared" si="17"/>
        <v>4.7887982623703813E-2</v>
      </c>
      <c r="V97">
        <f t="shared" si="18"/>
        <v>-4.1217684443385166E-2</v>
      </c>
      <c r="W97">
        <f t="shared" si="19"/>
        <v>-1.115264062487285E-2</v>
      </c>
    </row>
    <row r="98" spans="1:23" x14ac:dyDescent="0.3">
      <c r="A98">
        <v>95</v>
      </c>
      <c r="B98">
        <f>SAP!J98</f>
        <v>-9.181638034098381E-3</v>
      </c>
      <c r="C98">
        <f>SAP!K98</f>
        <v>-0.74071980244091362</v>
      </c>
      <c r="D98">
        <f>'Deutsche Bank'!J98</f>
        <v>-2.7826574506829363E-2</v>
      </c>
      <c r="E98">
        <f>'Deutsche Bank'!K98</f>
        <v>-1.3535911518133512</v>
      </c>
      <c r="F98">
        <f>'Porsche Automobil Hoding Vz'!J98</f>
        <v>-2.7490675843393566E-2</v>
      </c>
      <c r="G98">
        <f>'Porsche Automobil Hoding Vz'!K98</f>
        <v>-1.3818891815688672</v>
      </c>
      <c r="H98">
        <f>Siemens!J98</f>
        <v>-2.7449636401713419E-2</v>
      </c>
      <c r="I98">
        <f>Siemens!K98</f>
        <v>-1.7126890149444947</v>
      </c>
      <c r="J98">
        <f>'Airbus SE'!J98</f>
        <v>-3.0931222452715526E-2</v>
      </c>
      <c r="K98">
        <f>'Airbus SE'!K98</f>
        <v>-1.5251713480740714</v>
      </c>
      <c r="N98">
        <f t="shared" si="10"/>
        <v>1.0026317705569543</v>
      </c>
      <c r="O98">
        <f t="shared" si="11"/>
        <v>1.0235926815669272</v>
      </c>
      <c r="P98">
        <f t="shared" si="12"/>
        <v>1.2686226687924091</v>
      </c>
      <c r="Q98">
        <f t="shared" si="13"/>
        <v>1.1297246196339681</v>
      </c>
      <c r="R98">
        <f t="shared" si="14"/>
        <v>1.8705129689582123</v>
      </c>
      <c r="S98">
        <f t="shared" si="15"/>
        <v>2.3182806964367924</v>
      </c>
      <c r="T98">
        <f t="shared" si="16"/>
        <v>2.0644584417523038</v>
      </c>
      <c r="U98">
        <f t="shared" si="17"/>
        <v>2.3667464211436369</v>
      </c>
      <c r="V98">
        <f t="shared" si="18"/>
        <v>2.1076177859423644</v>
      </c>
      <c r="W98">
        <f t="shared" si="19"/>
        <v>2.6121442137545485</v>
      </c>
    </row>
    <row r="99" spans="1:23" x14ac:dyDescent="0.3">
      <c r="A99">
        <v>96</v>
      </c>
      <c r="B99">
        <f>SAP!J99</f>
        <v>-1.4172114804134807E-3</v>
      </c>
      <c r="C99">
        <f>SAP!K99</f>
        <v>-0.15700916171378926</v>
      </c>
      <c r="D99">
        <f>'Deutsche Bank'!J99</f>
        <v>9.3145233794556768E-3</v>
      </c>
      <c r="E99">
        <f>'Deutsche Bank'!K99</f>
        <v>0.39716226636294427</v>
      </c>
      <c r="F99">
        <f>'Porsche Automobil Hoding Vz'!J99</f>
        <v>-1.8687766457342585E-2</v>
      </c>
      <c r="G99">
        <f>'Porsche Automobil Hoding Vz'!K99</f>
        <v>-0.96287008656084683</v>
      </c>
      <c r="H99">
        <f>Siemens!J99</f>
        <v>-2.8054425769627732E-4</v>
      </c>
      <c r="I99">
        <f>Siemens!K99</f>
        <v>-7.8646622647447512E-2</v>
      </c>
      <c r="J99">
        <f>'Airbus SE'!J99</f>
        <v>1.5857637011689699E-3</v>
      </c>
      <c r="K99">
        <f>'Airbus SE'!K99</f>
        <v>3.4866897858458264E-2</v>
      </c>
      <c r="N99">
        <f t="shared" si="10"/>
        <v>-6.2358114505994558E-2</v>
      </c>
      <c r="O99">
        <f t="shared" si="11"/>
        <v>0.15117942513020227</v>
      </c>
      <c r="P99">
        <f t="shared" si="12"/>
        <v>1.2348240293496448E-2</v>
      </c>
      <c r="Q99">
        <f t="shared" si="13"/>
        <v>-5.4744224043168461E-3</v>
      </c>
      <c r="R99">
        <f t="shared" si="14"/>
        <v>-0.38241566579159025</v>
      </c>
      <c r="S99">
        <f t="shared" si="15"/>
        <v>-3.1235470892451513E-2</v>
      </c>
      <c r="T99">
        <f t="shared" si="16"/>
        <v>1.3847816174510572E-2</v>
      </c>
      <c r="U99">
        <f t="shared" si="17"/>
        <v>7.5726480356266043E-2</v>
      </c>
      <c r="V99">
        <f t="shared" si="18"/>
        <v>-3.3572292959081915E-2</v>
      </c>
      <c r="W99">
        <f t="shared" si="19"/>
        <v>-2.7421637587612627E-3</v>
      </c>
    </row>
    <row r="100" spans="1:23" x14ac:dyDescent="0.3">
      <c r="A100">
        <v>97</v>
      </c>
      <c r="B100">
        <f>SAP!J100</f>
        <v>1.1394331220607443E-2</v>
      </c>
      <c r="C100">
        <f>SAP!K100</f>
        <v>0.80613135446080952</v>
      </c>
      <c r="D100">
        <f>'Deutsche Bank'!J100</f>
        <v>-1.079682863511979E-2</v>
      </c>
      <c r="E100">
        <f>'Deutsche Bank'!K100</f>
        <v>-0.55084466632028695</v>
      </c>
      <c r="F100">
        <f>'Porsche Automobil Hoding Vz'!J100</f>
        <v>-2.761786852243962E-2</v>
      </c>
      <c r="G100">
        <f>'Porsche Automobil Hoding Vz'!K100</f>
        <v>-1.3879435618797649</v>
      </c>
      <c r="H100">
        <f>Siemens!J100</f>
        <v>6.1902279829243552E-3</v>
      </c>
      <c r="I100">
        <f>Siemens!K100</f>
        <v>0.31052781483560393</v>
      </c>
      <c r="J100">
        <f>'Airbus SE'!J100</f>
        <v>-1.0524566537709432E-2</v>
      </c>
      <c r="K100">
        <f>'Airbus SE'!K100</f>
        <v>-0.54613954148729338</v>
      </c>
      <c r="N100">
        <f t="shared" si="10"/>
        <v>-0.44405315695828557</v>
      </c>
      <c r="O100">
        <f t="shared" si="11"/>
        <v>-1.1188648234532952</v>
      </c>
      <c r="P100">
        <f t="shared" si="12"/>
        <v>0.25032620797118088</v>
      </c>
      <c r="Q100">
        <f t="shared" si="13"/>
        <v>-0.44026020830375728</v>
      </c>
      <c r="R100">
        <f t="shared" si="14"/>
        <v>0.76454130821504962</v>
      </c>
      <c r="S100">
        <f t="shared" si="15"/>
        <v>-0.1710525905462861</v>
      </c>
      <c r="T100">
        <f t="shared" si="16"/>
        <v>0.30083805349488263</v>
      </c>
      <c r="U100">
        <f t="shared" si="17"/>
        <v>-0.43099508138566822</v>
      </c>
      <c r="V100">
        <f t="shared" si="18"/>
        <v>0.75801086049525557</v>
      </c>
      <c r="W100">
        <f t="shared" si="19"/>
        <v>-0.16959151841336786</v>
      </c>
    </row>
    <row r="101" spans="1:23" x14ac:dyDescent="0.3">
      <c r="A101">
        <v>98</v>
      </c>
      <c r="B101">
        <f>SAP!J101</f>
        <v>1.433463652323392E-3</v>
      </c>
      <c r="C101">
        <f>SAP!K101</f>
        <v>5.7297638244930289E-2</v>
      </c>
      <c r="D101">
        <f>'Deutsche Bank'!J101</f>
        <v>-1.5797536466084294E-2</v>
      </c>
      <c r="E101">
        <f>'Deutsche Bank'!K101</f>
        <v>-0.78656754008043506</v>
      </c>
      <c r="F101">
        <f>'Porsche Automobil Hoding Vz'!J101</f>
        <v>-1.9175615428646136E-2</v>
      </c>
      <c r="G101">
        <f>'Porsche Automobil Hoding Vz'!K101</f>
        <v>-0.9860917313025418</v>
      </c>
      <c r="H101">
        <f>Siemens!J101</f>
        <v>-2.8184911555551814E-3</v>
      </c>
      <c r="I101">
        <f>Siemens!K101</f>
        <v>-0.23128745431445122</v>
      </c>
      <c r="J101">
        <f>'Airbus SE'!J101</f>
        <v>-7.648220838256733E-3</v>
      </c>
      <c r="K101">
        <f>'Airbus SE'!K101</f>
        <v>-0.40814368669206902</v>
      </c>
      <c r="N101">
        <f t="shared" si="10"/>
        <v>-4.5068462366733474E-2</v>
      </c>
      <c r="O101">
        <f t="shared" si="11"/>
        <v>-5.6500727296490041E-2</v>
      </c>
      <c r="P101">
        <f t="shared" si="12"/>
        <v>-1.3252224887900267E-2</v>
      </c>
      <c r="Q101">
        <f t="shared" si="13"/>
        <v>-2.3385669312034341E-2</v>
      </c>
      <c r="R101">
        <f t="shared" si="14"/>
        <v>0.77562774738429763</v>
      </c>
      <c r="S101">
        <f t="shared" si="15"/>
        <v>0.1819232039915839</v>
      </c>
      <c r="T101">
        <f t="shared" si="16"/>
        <v>0.3210325756407405</v>
      </c>
      <c r="U101">
        <f t="shared" si="17"/>
        <v>0.22807064625349474</v>
      </c>
      <c r="V101">
        <f t="shared" si="18"/>
        <v>0.40246711463038454</v>
      </c>
      <c r="W101">
        <f t="shared" si="19"/>
        <v>9.4398514289523602E-2</v>
      </c>
    </row>
    <row r="102" spans="1:23" x14ac:dyDescent="0.3">
      <c r="A102">
        <v>99</v>
      </c>
      <c r="B102">
        <f>SAP!J102</f>
        <v>-3.3415577278241436E-3</v>
      </c>
      <c r="C102">
        <f>SAP!K102</f>
        <v>-0.30167681659988382</v>
      </c>
      <c r="D102">
        <f>'Deutsche Bank'!J102</f>
        <v>8.0512786247753671E-3</v>
      </c>
      <c r="E102">
        <f>'Deutsche Bank'!K102</f>
        <v>0.33761555939641408</v>
      </c>
      <c r="F102">
        <f>'Porsche Automobil Hoding Vz'!J102</f>
        <v>-7.4807829613144179E-3</v>
      </c>
      <c r="G102">
        <f>'Porsche Automobil Hoding Vz'!K102</f>
        <v>-0.42941689780978554</v>
      </c>
      <c r="H102">
        <f>Siemens!J102</f>
        <v>-3.3717368273691825E-3</v>
      </c>
      <c r="I102">
        <f>Siemens!K102</f>
        <v>-0.26456154666567511</v>
      </c>
      <c r="J102">
        <f>'Airbus SE'!J102</f>
        <v>2.2536197455205473E-3</v>
      </c>
      <c r="K102">
        <f>'Airbus SE'!K102</f>
        <v>6.6908027594007533E-2</v>
      </c>
      <c r="N102">
        <f t="shared" si="10"/>
        <v>-0.10185078719329919</v>
      </c>
      <c r="O102">
        <f t="shared" si="11"/>
        <v>0.12954512272545374</v>
      </c>
      <c r="P102">
        <f t="shared" si="12"/>
        <v>7.9812085192842469E-2</v>
      </c>
      <c r="Q102">
        <f t="shared" si="13"/>
        <v>-2.0184600769537375E-2</v>
      </c>
      <c r="R102">
        <f t="shared" si="14"/>
        <v>-0.14497782616832353</v>
      </c>
      <c r="S102">
        <f t="shared" si="15"/>
        <v>-8.9320094572312408E-2</v>
      </c>
      <c r="T102">
        <f t="shared" si="16"/>
        <v>2.2589191164261561E-2</v>
      </c>
      <c r="U102">
        <f t="shared" si="17"/>
        <v>0.11360719864893301</v>
      </c>
      <c r="V102">
        <f t="shared" si="18"/>
        <v>-2.8731437647990243E-2</v>
      </c>
      <c r="W102">
        <f t="shared" si="19"/>
        <v>-1.7701291264620302E-2</v>
      </c>
    </row>
    <row r="103" spans="1:23" x14ac:dyDescent="0.3">
      <c r="A103">
        <v>100</v>
      </c>
      <c r="B103">
        <f>SAP!J103</f>
        <v>1.7143734785490739E-2</v>
      </c>
      <c r="C103">
        <f>SAP!K103</f>
        <v>1.2383574841630902</v>
      </c>
      <c r="D103">
        <f>'Deutsche Bank'!J103</f>
        <v>-7.1396184285311632E-3</v>
      </c>
      <c r="E103">
        <f>'Deutsche Bank'!K103</f>
        <v>-0.37845145140300157</v>
      </c>
      <c r="F103">
        <f>'Porsche Automobil Hoding Vz'!J103</f>
        <v>1.6131164062401171E-2</v>
      </c>
      <c r="G103">
        <f>'Porsche Automobil Hoding Vz'!K103</f>
        <v>0.69451341197306316</v>
      </c>
      <c r="H103">
        <f>Siemens!J103</f>
        <v>6.6136876547189909E-3</v>
      </c>
      <c r="I103">
        <f>Siemens!K103</f>
        <v>0.33599613197600575</v>
      </c>
      <c r="J103">
        <f>'Airbus SE'!J103</f>
        <v>-3.1190460219494092E-3</v>
      </c>
      <c r="K103">
        <f>'Airbus SE'!K103</f>
        <v>-0.19085153352276937</v>
      </c>
      <c r="N103">
        <f t="shared" si="10"/>
        <v>-0.46865818723729102</v>
      </c>
      <c r="O103">
        <f t="shared" si="11"/>
        <v>0.86005588156848634</v>
      </c>
      <c r="P103">
        <f t="shared" si="12"/>
        <v>0.41608332468233611</v>
      </c>
      <c r="Q103">
        <f t="shared" si="13"/>
        <v>-0.23634242490192436</v>
      </c>
      <c r="R103">
        <f t="shared" si="14"/>
        <v>-0.26283960878005652</v>
      </c>
      <c r="S103">
        <f t="shared" si="15"/>
        <v>-0.12715822381211384</v>
      </c>
      <c r="T103">
        <f t="shared" si="16"/>
        <v>7.2228039864180679E-2</v>
      </c>
      <c r="U103">
        <f t="shared" si="17"/>
        <v>0.23335382002840738</v>
      </c>
      <c r="V103">
        <f t="shared" si="18"/>
        <v>-0.13254894972719</v>
      </c>
      <c r="W103">
        <f t="shared" si="19"/>
        <v>-6.4125377045339507E-2</v>
      </c>
    </row>
    <row r="104" spans="1:23" x14ac:dyDescent="0.3">
      <c r="A104">
        <v>101</v>
      </c>
      <c r="B104">
        <f>SAP!J104</f>
        <v>-3.8709725756209037E-3</v>
      </c>
      <c r="C104">
        <f>SAP!K104</f>
        <v>-0.34147693292286457</v>
      </c>
      <c r="D104">
        <f>'Deutsche Bank'!J104</f>
        <v>6.2214290333826886E-3</v>
      </c>
      <c r="E104">
        <f>'Deutsche Bank'!K104</f>
        <v>0.25136028938022492</v>
      </c>
      <c r="F104">
        <f>'Porsche Automobil Hoding Vz'!J104</f>
        <v>2.2301525746320182E-3</v>
      </c>
      <c r="G104">
        <f>'Porsche Automobil Hoding Vz'!K104</f>
        <v>3.2824304672806365E-2</v>
      </c>
      <c r="H104">
        <f>Siemens!J104</f>
        <v>1.7518072425157301E-2</v>
      </c>
      <c r="I104">
        <f>Siemens!K104</f>
        <v>0.99182323441889042</v>
      </c>
      <c r="J104">
        <f>'Airbus SE'!J104</f>
        <v>4.3346405104400304E-3</v>
      </c>
      <c r="K104">
        <f>'Airbus SE'!K104</f>
        <v>0.16674729217069514</v>
      </c>
      <c r="N104">
        <f t="shared" si="10"/>
        <v>-8.5833740676162895E-2</v>
      </c>
      <c r="O104">
        <f t="shared" si="11"/>
        <v>-1.1208742884995569E-2</v>
      </c>
      <c r="P104">
        <f t="shared" si="12"/>
        <v>-0.33868475609099802</v>
      </c>
      <c r="Q104">
        <f t="shared" si="13"/>
        <v>-5.6940353903641765E-2</v>
      </c>
      <c r="R104">
        <f t="shared" si="14"/>
        <v>8.2507267212612763E-3</v>
      </c>
      <c r="S104">
        <f t="shared" si="15"/>
        <v>0.24930497521756295</v>
      </c>
      <c r="T104">
        <f t="shared" si="16"/>
        <v>4.1913647613394847E-2</v>
      </c>
      <c r="U104">
        <f t="shared" si="17"/>
        <v>3.2555908028133906E-2</v>
      </c>
      <c r="V104">
        <f t="shared" si="18"/>
        <v>5.4733639215763571E-3</v>
      </c>
      <c r="W104">
        <f t="shared" si="19"/>
        <v>0.16538383865133058</v>
      </c>
    </row>
    <row r="105" spans="1:23" x14ac:dyDescent="0.3">
      <c r="A105">
        <v>102</v>
      </c>
      <c r="B105">
        <f>SAP!J105</f>
        <v>-3.5352760587047667E-3</v>
      </c>
      <c r="C105">
        <f>SAP!K105</f>
        <v>-0.31624008798342895</v>
      </c>
      <c r="D105">
        <f>'Deutsche Bank'!J105</f>
        <v>-7.3394498707489713E-4</v>
      </c>
      <c r="E105">
        <f>'Deutsche Bank'!K105</f>
        <v>-7.6501446917757052E-2</v>
      </c>
      <c r="F105">
        <f>'Porsche Automobil Hoding Vz'!J105</f>
        <v>-4.2330463119608338E-3</v>
      </c>
      <c r="G105">
        <f>'Porsche Automobil Hoding Vz'!K105</f>
        <v>-0.27482440890004711</v>
      </c>
      <c r="H105">
        <f>Siemens!J105</f>
        <v>4.175371410480592E-3</v>
      </c>
      <c r="I105">
        <f>Siemens!K105</f>
        <v>0.18934742955370407</v>
      </c>
      <c r="J105">
        <f>'Airbus SE'!J105</f>
        <v>3.1326165541119026E-3</v>
      </c>
      <c r="K105">
        <f>'Airbus SE'!K105</f>
        <v>0.10907886818070001</v>
      </c>
      <c r="N105">
        <f t="shared" si="10"/>
        <v>2.4192824304131111E-2</v>
      </c>
      <c r="O105">
        <f t="shared" si="11"/>
        <v>8.6910495250544756E-2</v>
      </c>
      <c r="P105">
        <f t="shared" si="12"/>
        <v>-5.9879247781499487E-2</v>
      </c>
      <c r="Q105">
        <f t="shared" si="13"/>
        <v>-3.4495110870597416E-2</v>
      </c>
      <c r="R105">
        <f t="shared" si="14"/>
        <v>2.1024464929170913E-2</v>
      </c>
      <c r="S105">
        <f t="shared" si="15"/>
        <v>-1.4485352331016435E-2</v>
      </c>
      <c r="T105">
        <f t="shared" si="16"/>
        <v>-8.3446912439748399E-3</v>
      </c>
      <c r="U105">
        <f t="shared" si="17"/>
        <v>-5.2037295403840028E-2</v>
      </c>
      <c r="V105">
        <f t="shared" si="18"/>
        <v>-2.9977535471247038E-2</v>
      </c>
      <c r="W105">
        <f t="shared" si="19"/>
        <v>2.0653803308642867E-2</v>
      </c>
    </row>
    <row r="106" spans="1:23" x14ac:dyDescent="0.3">
      <c r="A106">
        <v>103</v>
      </c>
      <c r="B106">
        <f>SAP!J106</f>
        <v>-1.2824625034423597E-3</v>
      </c>
      <c r="C106">
        <f>SAP!K106</f>
        <v>-0.14687906245387558</v>
      </c>
      <c r="D106">
        <f>'Deutsche Bank'!J106</f>
        <v>1.1066140224280183E-2</v>
      </c>
      <c r="E106">
        <f>'Deutsche Bank'!K106</f>
        <v>0.4797298088680379</v>
      </c>
      <c r="F106">
        <f>'Porsche Automobil Hoding Vz'!J106</f>
        <v>-1.1714135497381001E-2</v>
      </c>
      <c r="G106">
        <f>'Porsche Automobil Hoding Vz'!K106</f>
        <v>-0.63092477102762934</v>
      </c>
      <c r="H106">
        <f>Siemens!J106</f>
        <v>-1.2046610618576641E-2</v>
      </c>
      <c r="I106">
        <f>Siemens!K106</f>
        <v>-0.78629821153178714</v>
      </c>
      <c r="J106">
        <f>'Airbus SE'!J106</f>
        <v>-1.8650169304297786E-2</v>
      </c>
      <c r="K106">
        <f>'Airbus SE'!K106</f>
        <v>-0.93597428899874735</v>
      </c>
      <c r="N106">
        <f t="shared" si="10"/>
        <v>-7.046226455771433E-2</v>
      </c>
      <c r="O106">
        <f t="shared" si="11"/>
        <v>9.266963884746432E-2</v>
      </c>
      <c r="P106">
        <f t="shared" si="12"/>
        <v>0.11549074411894804</v>
      </c>
      <c r="Q106">
        <f t="shared" si="13"/>
        <v>0.1374750260490688</v>
      </c>
      <c r="R106">
        <f t="shared" si="14"/>
        <v>-0.30267341981519519</v>
      </c>
      <c r="S106">
        <f t="shared" si="15"/>
        <v>-0.37721069073142427</v>
      </c>
      <c r="T106">
        <f t="shared" si="16"/>
        <v>-0.44901476676676672</v>
      </c>
      <c r="U106">
        <f t="shared" si="17"/>
        <v>0.49609501907012726</v>
      </c>
      <c r="V106">
        <f t="shared" si="18"/>
        <v>0.59052936397428279</v>
      </c>
      <c r="W106">
        <f t="shared" si="19"/>
        <v>0.73595490947945108</v>
      </c>
    </row>
    <row r="107" spans="1:23" x14ac:dyDescent="0.3">
      <c r="A107">
        <v>104</v>
      </c>
      <c r="B107">
        <f>SAP!J107</f>
        <v>-7.5014317127786116E-3</v>
      </c>
      <c r="C107">
        <f>SAP!K107</f>
        <v>-0.61440599142213681</v>
      </c>
      <c r="D107">
        <f>'Deutsche Bank'!J107</f>
        <v>1.4195232759007022E-2</v>
      </c>
      <c r="E107">
        <f>'Deutsche Bank'!K107</f>
        <v>0.62722866492597584</v>
      </c>
      <c r="F107">
        <f>'Porsche Automobil Hoding Vz'!J107</f>
        <v>9.9371470244519998E-3</v>
      </c>
      <c r="G107">
        <f>'Porsche Automobil Hoding Vz'!K107</f>
        <v>0.39967777299461488</v>
      </c>
      <c r="H107">
        <f>Siemens!J107</f>
        <v>-7.6683136343925979E-3</v>
      </c>
      <c r="I107">
        <f>Siemens!K107</f>
        <v>-0.52297241322024957</v>
      </c>
      <c r="J107">
        <f>'Airbus SE'!J107</f>
        <v>2.9127065910733939E-3</v>
      </c>
      <c r="K107">
        <f>'Airbus SE'!K107</f>
        <v>9.8528445353131183E-2</v>
      </c>
      <c r="N107">
        <f t="shared" si="10"/>
        <v>-0.38537304972222741</v>
      </c>
      <c r="O107">
        <f t="shared" si="11"/>
        <v>-0.24556441836614809</v>
      </c>
      <c r="P107">
        <f t="shared" si="12"/>
        <v>0.32131738403101484</v>
      </c>
      <c r="Q107">
        <f t="shared" si="13"/>
        <v>-6.0536467150472395E-2</v>
      </c>
      <c r="R107">
        <f t="shared" si="14"/>
        <v>0.2506893559559995</v>
      </c>
      <c r="S107">
        <f t="shared" si="15"/>
        <v>-0.32802328853725288</v>
      </c>
      <c r="T107">
        <f t="shared" si="16"/>
        <v>6.1799865236076439E-2</v>
      </c>
      <c r="U107">
        <f t="shared" si="17"/>
        <v>-0.20902044945348883</v>
      </c>
      <c r="V107">
        <f t="shared" si="18"/>
        <v>3.9379629615361081E-2</v>
      </c>
      <c r="W107">
        <f t="shared" si="19"/>
        <v>-5.15276588371665E-2</v>
      </c>
    </row>
    <row r="108" spans="1:23" x14ac:dyDescent="0.3">
      <c r="A108">
        <v>105</v>
      </c>
      <c r="B108">
        <f>SAP!J108</f>
        <v>1.9265325333864668E-2</v>
      </c>
      <c r="C108">
        <f>SAP!K108</f>
        <v>1.3978534842590959</v>
      </c>
      <c r="D108">
        <f>'Deutsche Bank'!J108</f>
        <v>1.2493064247466405E-2</v>
      </c>
      <c r="E108">
        <f>'Deutsche Bank'!K108</f>
        <v>0.54699201309042966</v>
      </c>
      <c r="F108">
        <f>'Porsche Automobil Hoding Vz'!J108</f>
        <v>-1.1090164162060659E-3</v>
      </c>
      <c r="G108">
        <f>'Porsche Automobil Hoding Vz'!K108</f>
        <v>-0.12612037000905971</v>
      </c>
      <c r="H108">
        <f>Siemens!J108</f>
        <v>2.564794216324965E-2</v>
      </c>
      <c r="I108">
        <f>Siemens!K108</f>
        <v>1.4807814861513158</v>
      </c>
      <c r="J108">
        <f>'Airbus SE'!J108</f>
        <v>1.7482054921238038E-2</v>
      </c>
      <c r="K108">
        <f>'Airbus SE'!K108</f>
        <v>0.79750898757828736</v>
      </c>
      <c r="N108">
        <f t="shared" si="10"/>
        <v>0.76461469136035409</v>
      </c>
      <c r="O108">
        <f t="shared" si="11"/>
        <v>-0.17629779865321049</v>
      </c>
      <c r="P108">
        <f t="shared" si="12"/>
        <v>2.069915559842979</v>
      </c>
      <c r="Q108">
        <f t="shared" si="13"/>
        <v>1.1148007170142531</v>
      </c>
      <c r="R108">
        <f t="shared" si="14"/>
        <v>-6.8986835082965423E-2</v>
      </c>
      <c r="S108">
        <f t="shared" si="15"/>
        <v>0.80997564605694639</v>
      </c>
      <c r="T108">
        <f t="shared" si="16"/>
        <v>0.43623104657315787</v>
      </c>
      <c r="U108">
        <f t="shared" si="17"/>
        <v>-0.18675670893596927</v>
      </c>
      <c r="V108">
        <f t="shared" si="18"/>
        <v>-0.10058212859892421</v>
      </c>
      <c r="W108">
        <f t="shared" si="19"/>
        <v>1.1809365438452075</v>
      </c>
    </row>
    <row r="109" spans="1:23" x14ac:dyDescent="0.3">
      <c r="A109">
        <v>106</v>
      </c>
      <c r="B109">
        <f>SAP!J109</f>
        <v>1.2067987294266768E-2</v>
      </c>
      <c r="C109">
        <f>SAP!K109</f>
        <v>0.85677517415136817</v>
      </c>
      <c r="D109">
        <f>'Deutsche Bank'!J109</f>
        <v>2.6702285558788921E-3</v>
      </c>
      <c r="E109">
        <f>'Deutsche Bank'!K109</f>
        <v>8.396415064317117E-2</v>
      </c>
      <c r="F109">
        <f>'Porsche Automobil Hoding Vz'!J109</f>
        <v>8.8711471774767883E-4</v>
      </c>
      <c r="G109">
        <f>'Porsche Automobil Hoding Vz'!K109</f>
        <v>-3.1104390111321441E-2</v>
      </c>
      <c r="H109">
        <f>Siemens!J109</f>
        <v>2.1566155273122192E-2</v>
      </c>
      <c r="I109">
        <f>Siemens!K109</f>
        <v>1.235288821934365</v>
      </c>
      <c r="J109">
        <f>'Airbus SE'!J109</f>
        <v>-4.0080213975387108E-3</v>
      </c>
      <c r="K109">
        <f>'Airbus SE'!K109</f>
        <v>-0.23350110685802369</v>
      </c>
      <c r="N109">
        <f t="shared" si="10"/>
        <v>7.193839978977469E-2</v>
      </c>
      <c r="O109">
        <f t="shared" si="11"/>
        <v>-2.6649469254499521E-2</v>
      </c>
      <c r="P109">
        <f t="shared" si="12"/>
        <v>1.0583647955400539</v>
      </c>
      <c r="Q109">
        <f t="shared" si="13"/>
        <v>-0.20005795149282049</v>
      </c>
      <c r="R109">
        <f t="shared" si="14"/>
        <v>-2.6116536969709573E-3</v>
      </c>
      <c r="S109">
        <f t="shared" si="15"/>
        <v>0.10371997673272247</v>
      </c>
      <c r="T109">
        <f t="shared" si="16"/>
        <v>-1.9605722111574311E-2</v>
      </c>
      <c r="U109">
        <f t="shared" si="17"/>
        <v>-3.8422905417601176E-2</v>
      </c>
      <c r="V109">
        <f t="shared" si="18"/>
        <v>7.2629095191373231E-3</v>
      </c>
      <c r="W109">
        <f t="shared" si="19"/>
        <v>-0.28844130721101835</v>
      </c>
    </row>
    <row r="110" spans="1:23" x14ac:dyDescent="0.3">
      <c r="A110">
        <v>107</v>
      </c>
      <c r="B110">
        <f>SAP!J110</f>
        <v>4.9342205372214778E-3</v>
      </c>
      <c r="C110">
        <f>SAP!K110</f>
        <v>0.32047599793254528</v>
      </c>
      <c r="D110">
        <f>'Deutsche Bank'!J110</f>
        <v>-4.383046559553753E-3</v>
      </c>
      <c r="E110">
        <f>'Deutsche Bank'!K110</f>
        <v>-0.24851243783811366</v>
      </c>
      <c r="F110">
        <f>'Porsche Automobil Hoding Vz'!J110</f>
        <v>-1.0813301876424493E-2</v>
      </c>
      <c r="G110">
        <f>'Porsche Automobil Hoding Vz'!K110</f>
        <v>-0.58804502842751527</v>
      </c>
      <c r="H110">
        <f>Siemens!J110</f>
        <v>-1.778041659717196E-3</v>
      </c>
      <c r="I110">
        <f>Siemens!K110</f>
        <v>-0.16871125286350419</v>
      </c>
      <c r="J110">
        <f>'Airbus SE'!J110</f>
        <v>-1.6557811879795176E-2</v>
      </c>
      <c r="K110">
        <f>'Airbus SE'!K110</f>
        <v>-0.83559113568504395</v>
      </c>
      <c r="N110">
        <f t="shared" si="10"/>
        <v>-7.9642271514819105E-2</v>
      </c>
      <c r="O110">
        <f t="shared" si="11"/>
        <v>-0.1884543173145799</v>
      </c>
      <c r="P110">
        <f t="shared" si="12"/>
        <v>-5.4067907123881494E-2</v>
      </c>
      <c r="Q110">
        <f t="shared" si="13"/>
        <v>-0.26778690307225328</v>
      </c>
      <c r="R110">
        <f t="shared" si="14"/>
        <v>0.14613650357310468</v>
      </c>
      <c r="S110">
        <f t="shared" si="15"/>
        <v>4.192684473983186E-2</v>
      </c>
      <c r="T110">
        <f t="shared" si="16"/>
        <v>0.20765479016500829</v>
      </c>
      <c r="U110">
        <f t="shared" si="17"/>
        <v>9.9209813486161036E-2</v>
      </c>
      <c r="V110">
        <f t="shared" si="18"/>
        <v>0.49136521313769144</v>
      </c>
      <c r="W110">
        <f t="shared" si="19"/>
        <v>0.1409736273830621</v>
      </c>
    </row>
    <row r="111" spans="1:23" x14ac:dyDescent="0.3">
      <c r="A111">
        <v>108</v>
      </c>
      <c r="B111">
        <f>SAP!J111</f>
        <v>3.7994594315331805E-3</v>
      </c>
      <c r="C111">
        <f>SAP!K111</f>
        <v>0.23516742717155553</v>
      </c>
      <c r="D111">
        <f>'Deutsche Bank'!J111</f>
        <v>-1.322270870743794E-2</v>
      </c>
      <c r="E111">
        <f>'Deutsche Bank'!K111</f>
        <v>-0.66519556250812095</v>
      </c>
      <c r="F111">
        <f>'Porsche Automobil Hoding Vz'!J111</f>
        <v>-1.7543864148934732E-3</v>
      </c>
      <c r="G111">
        <f>'Porsche Automobil Hoding Vz'!K111</f>
        <v>-0.15684002653805157</v>
      </c>
      <c r="H111">
        <f>Siemens!J111</f>
        <v>2.6400213308301272E-2</v>
      </c>
      <c r="I111">
        <f>Siemens!K111</f>
        <v>1.5260256531260625</v>
      </c>
      <c r="J111">
        <f>'Airbus SE'!J111</f>
        <v>1.0316460135110912E-2</v>
      </c>
      <c r="K111">
        <f>'Airbus SE'!K111</f>
        <v>0.45373168090198457</v>
      </c>
      <c r="N111">
        <f t="shared" si="10"/>
        <v>-0.15643232900097045</v>
      </c>
      <c r="O111">
        <f t="shared" si="11"/>
        <v>-3.6883665518472081E-2</v>
      </c>
      <c r="P111">
        <f t="shared" si="12"/>
        <v>0.35887152664344879</v>
      </c>
      <c r="Q111">
        <f t="shared" si="13"/>
        <v>0.10670291202394493</v>
      </c>
      <c r="R111">
        <f t="shared" si="14"/>
        <v>0.10432928967676783</v>
      </c>
      <c r="S111">
        <f t="shared" si="15"/>
        <v>-1.0151054927330139</v>
      </c>
      <c r="T111">
        <f t="shared" si="16"/>
        <v>-0.30182030070535087</v>
      </c>
      <c r="U111">
        <f t="shared" si="17"/>
        <v>-0.23934190393403912</v>
      </c>
      <c r="V111">
        <f t="shared" si="18"/>
        <v>-7.1163288873822006E-2</v>
      </c>
      <c r="W111">
        <f t="shared" si="19"/>
        <v>0.6924061846924372</v>
      </c>
    </row>
    <row r="112" spans="1:23" x14ac:dyDescent="0.3">
      <c r="A112">
        <v>109</v>
      </c>
      <c r="B112">
        <f>SAP!J112</f>
        <v>-3.469644125113453E-3</v>
      </c>
      <c r="C112">
        <f>SAP!K112</f>
        <v>-0.31130603937805396</v>
      </c>
      <c r="D112">
        <f>'Deutsche Bank'!J112</f>
        <v>-1.4900629574644766E-2</v>
      </c>
      <c r="E112">
        <f>'Deutsche Bank'!K112</f>
        <v>-0.74428923127057434</v>
      </c>
      <c r="F112">
        <f>'Porsche Automobil Hoding Vz'!J112</f>
        <v>-1.1112435954986189E-2</v>
      </c>
      <c r="G112">
        <f>'Porsche Automobil Hoding Vz'!K112</f>
        <v>-0.60228383123555018</v>
      </c>
      <c r="H112">
        <f>Siemens!J112</f>
        <v>-1.2086565024624407E-2</v>
      </c>
      <c r="I112">
        <f>Siemens!K112</f>
        <v>-0.78870120655624465</v>
      </c>
      <c r="J112">
        <f>'Airbus SE'!J112</f>
        <v>-2.4167109984302715E-3</v>
      </c>
      <c r="K112">
        <f>'Airbus SE'!K112</f>
        <v>-0.15715623676425081</v>
      </c>
      <c r="N112">
        <f t="shared" si="10"/>
        <v>0.23170173273857891</v>
      </c>
      <c r="O112">
        <f t="shared" si="11"/>
        <v>0.1874945940833794</v>
      </c>
      <c r="P112">
        <f t="shared" si="12"/>
        <v>0.24552744886571695</v>
      </c>
      <c r="Q112">
        <f t="shared" si="13"/>
        <v>4.8923685630638633E-2</v>
      </c>
      <c r="R112">
        <f t="shared" si="14"/>
        <v>0.44827336975700399</v>
      </c>
      <c r="S112">
        <f t="shared" si="15"/>
        <v>0.58702181472992176</v>
      </c>
      <c r="T112">
        <f t="shared" si="16"/>
        <v>0.11696969465064061</v>
      </c>
      <c r="U112">
        <f t="shared" si="17"/>
        <v>0.47502198438479604</v>
      </c>
      <c r="V112">
        <f t="shared" si="18"/>
        <v>9.46526603809342E-2</v>
      </c>
      <c r="W112">
        <f t="shared" si="19"/>
        <v>0.12394931355380347</v>
      </c>
    </row>
    <row r="113" spans="1:23" x14ac:dyDescent="0.3">
      <c r="A113">
        <v>110</v>
      </c>
      <c r="B113">
        <f>SAP!J113</f>
        <v>2.3117579648165181E-3</v>
      </c>
      <c r="C113">
        <f>SAP!K113</f>
        <v>0.12332566135103401</v>
      </c>
      <c r="D113">
        <f>'Deutsche Bank'!J113</f>
        <v>2.9836156285757497E-2</v>
      </c>
      <c r="E113">
        <f>'Deutsche Bank'!K113</f>
        <v>1.3645089793564278</v>
      </c>
      <c r="F113">
        <f>'Porsche Automobil Hoding Vz'!J113</f>
        <v>2.2571353759057822E-2</v>
      </c>
      <c r="G113">
        <f>'Porsche Automobil Hoding Vz'!K113</f>
        <v>1.0010668865151466</v>
      </c>
      <c r="H113">
        <f>Siemens!J113</f>
        <v>-4.5041664300266661E-4</v>
      </c>
      <c r="I113">
        <f>Siemens!K113</f>
        <v>-8.8863330566868487E-2</v>
      </c>
      <c r="J113">
        <f>'Airbus SE'!J113</f>
        <v>7.0940690278381915E-3</v>
      </c>
      <c r="K113">
        <f>'Airbus SE'!K113</f>
        <v>0.29913391630879266</v>
      </c>
      <c r="N113">
        <f t="shared" si="10"/>
        <v>0.16827897229855587</v>
      </c>
      <c r="O113">
        <f t="shared" si="11"/>
        <v>0.12345723583610096</v>
      </c>
      <c r="P113">
        <f t="shared" si="12"/>
        <v>-1.0959129012014613E-2</v>
      </c>
      <c r="Q113">
        <f t="shared" si="13"/>
        <v>3.6890888061306713E-2</v>
      </c>
      <c r="R113">
        <f t="shared" si="14"/>
        <v>1.3659647555862997</v>
      </c>
      <c r="S113">
        <f t="shared" si="15"/>
        <v>-0.12125481249401057</v>
      </c>
      <c r="T113">
        <f t="shared" si="16"/>
        <v>0.40817091483340173</v>
      </c>
      <c r="U113">
        <f t="shared" si="17"/>
        <v>-8.8958137655941294E-2</v>
      </c>
      <c r="V113">
        <f t="shared" si="18"/>
        <v>0.29945305825032553</v>
      </c>
      <c r="W113">
        <f t="shared" si="19"/>
        <v>-2.6582036088710216E-2</v>
      </c>
    </row>
    <row r="114" spans="1:23" x14ac:dyDescent="0.3">
      <c r="A114">
        <v>111</v>
      </c>
      <c r="B114">
        <f>SAP!J114</f>
        <v>1.8015499751172972E-2</v>
      </c>
      <c r="C114">
        <f>SAP!K114</f>
        <v>1.3038946469095569</v>
      </c>
      <c r="D114">
        <f>'Deutsche Bank'!J114</f>
        <v>-1.1363758650314982E-2</v>
      </c>
      <c r="E114">
        <f>'Deutsche Bank'!K114</f>
        <v>-0.5775685576012779</v>
      </c>
      <c r="F114">
        <f>'Porsche Automobil Hoding Vz'!J114</f>
        <v>1.1591748163784931E-2</v>
      </c>
      <c r="G114">
        <f>'Porsche Automobil Hoding Vz'!K114</f>
        <v>0.47843690155058261</v>
      </c>
      <c r="H114">
        <f>Siemens!J114</f>
        <v>1.5011634044555556E-4</v>
      </c>
      <c r="I114">
        <f>Siemens!K114</f>
        <v>-5.2745217097143825E-2</v>
      </c>
      <c r="J114">
        <f>'Airbus SE'!J114</f>
        <v>2.4610136394474166E-2</v>
      </c>
      <c r="K114">
        <f>'Airbus SE'!K114</f>
        <v>1.139486551727265</v>
      </c>
      <c r="N114">
        <f t="shared" si="10"/>
        <v>-0.75308855047958034</v>
      </c>
      <c r="O114">
        <f t="shared" si="11"/>
        <v>0.62383131481579934</v>
      </c>
      <c r="P114">
        <f t="shared" si="12"/>
        <v>-6.8774206223048279E-2</v>
      </c>
      <c r="Q114">
        <f t="shared" si="13"/>
        <v>1.4857704150226108</v>
      </c>
      <c r="R114">
        <f t="shared" si="14"/>
        <v>-0.27633011113179462</v>
      </c>
      <c r="S114">
        <f t="shared" si="15"/>
        <v>3.0463978959163619E-2</v>
      </c>
      <c r="T114">
        <f t="shared" si="16"/>
        <v>-0.65813160408717042</v>
      </c>
      <c r="U114">
        <f t="shared" si="17"/>
        <v>-2.5235258239570308E-2</v>
      </c>
      <c r="V114">
        <f t="shared" si="18"/>
        <v>0.54517241516695036</v>
      </c>
      <c r="W114">
        <f t="shared" si="19"/>
        <v>-6.01024655501304E-2</v>
      </c>
    </row>
    <row r="115" spans="1:23" x14ac:dyDescent="0.3">
      <c r="A115">
        <v>112</v>
      </c>
      <c r="B115">
        <f>SAP!J115</f>
        <v>1.0320707463068826E-2</v>
      </c>
      <c r="C115">
        <f>SAP!K115</f>
        <v>0.72541894033985799</v>
      </c>
      <c r="D115">
        <f>'Deutsche Bank'!J115</f>
        <v>-3.5717680607977443E-3</v>
      </c>
      <c r="E115">
        <f>'Deutsche Bank'!K115</f>
        <v>-0.21027047177834077</v>
      </c>
      <c r="F115">
        <f>'Porsche Automobil Hoding Vz'!J115</f>
        <v>-1.7117234649854051E-2</v>
      </c>
      <c r="G115">
        <f>'Porsche Automobil Hoding Vz'!K115</f>
        <v>-0.88811266400939481</v>
      </c>
      <c r="H115">
        <f>Siemens!J115</f>
        <v>-8.9673295567863527E-3</v>
      </c>
      <c r="I115">
        <f>Siemens!K115</f>
        <v>-0.60109968645442968</v>
      </c>
      <c r="J115">
        <f>'Airbus SE'!J115</f>
        <v>1.4247553612261226E-3</v>
      </c>
      <c r="K115">
        <f>'Airbus SE'!K115</f>
        <v>2.7142345311175462E-2</v>
      </c>
      <c r="N115">
        <f t="shared" si="10"/>
        <v>-0.15253418282220596</v>
      </c>
      <c r="O115">
        <f t="shared" si="11"/>
        <v>-0.6442537476281035</v>
      </c>
      <c r="P115">
        <f t="shared" si="12"/>
        <v>-0.43604909758639326</v>
      </c>
      <c r="Q115">
        <f t="shared" si="13"/>
        <v>1.9689571373971416E-2</v>
      </c>
      <c r="R115">
        <f t="shared" si="14"/>
        <v>0.1867438688535745</v>
      </c>
      <c r="S115">
        <f t="shared" si="15"/>
        <v>0.12639351465658563</v>
      </c>
      <c r="T115">
        <f t="shared" si="16"/>
        <v>-5.7072337537514995E-3</v>
      </c>
      <c r="U115">
        <f t="shared" si="17"/>
        <v>0.53384424387225549</v>
      </c>
      <c r="V115">
        <f t="shared" si="18"/>
        <v>-2.4105460601770944E-2</v>
      </c>
      <c r="W115">
        <f t="shared" si="19"/>
        <v>-1.6315255256185431E-2</v>
      </c>
    </row>
    <row r="116" spans="1:23" x14ac:dyDescent="0.3">
      <c r="A116">
        <v>113</v>
      </c>
      <c r="B116">
        <f>SAP!J116</f>
        <v>-1.6992357529598016E-3</v>
      </c>
      <c r="C116">
        <f>SAP!K116</f>
        <v>-0.17821105829821726</v>
      </c>
      <c r="D116">
        <f>'Deutsche Bank'!J116</f>
        <v>8.8587894397047107E-3</v>
      </c>
      <c r="E116">
        <f>'Deutsche Bank'!K116</f>
        <v>0.37567992474663509</v>
      </c>
      <c r="F116">
        <f>'Porsche Automobil Hoding Vz'!J116</f>
        <v>-1.9210370282561721E-2</v>
      </c>
      <c r="G116">
        <f>'Porsche Automobil Hoding Vz'!K116</f>
        <v>-0.98774606475029036</v>
      </c>
      <c r="H116">
        <f>Siemens!J116</f>
        <v>-1.0409696828182068E-3</v>
      </c>
      <c r="I116">
        <f>Siemens!K116</f>
        <v>-0.12438121599503422</v>
      </c>
      <c r="J116">
        <f>'Airbus SE'!J116</f>
        <v>4.465489245849886E-3</v>
      </c>
      <c r="K116">
        <f>'Airbus SE'!K116</f>
        <v>0.17302490445324967</v>
      </c>
      <c r="N116">
        <f t="shared" si="10"/>
        <v>-6.695031697049246E-2</v>
      </c>
      <c r="O116">
        <f t="shared" si="11"/>
        <v>0.17602727152904868</v>
      </c>
      <c r="P116">
        <f t="shared" si="12"/>
        <v>2.2166108134894197E-2</v>
      </c>
      <c r="Q116">
        <f t="shared" si="13"/>
        <v>-3.0834951334561548E-2</v>
      </c>
      <c r="R116">
        <f t="shared" si="14"/>
        <v>-0.37107636727417403</v>
      </c>
      <c r="S116">
        <f t="shared" si="15"/>
        <v>-4.6727525864909421E-2</v>
      </c>
      <c r="T116">
        <f t="shared" si="16"/>
        <v>6.500198308429056E-2</v>
      </c>
      <c r="U116">
        <f t="shared" si="17"/>
        <v>0.12285705662795093</v>
      </c>
      <c r="V116">
        <f t="shared" si="18"/>
        <v>-0.17090466847749236</v>
      </c>
      <c r="W116">
        <f t="shared" si="19"/>
        <v>-2.1521048013319805E-2</v>
      </c>
    </row>
    <row r="117" spans="1:23" x14ac:dyDescent="0.3">
      <c r="A117">
        <v>114</v>
      </c>
      <c r="B117">
        <f>SAP!J117</f>
        <v>-1.0135221894043129E-2</v>
      </c>
      <c r="C117">
        <f>SAP!K117</f>
        <v>-0.81240790999487456</v>
      </c>
      <c r="D117">
        <f>'Deutsche Bank'!J117</f>
        <v>1.3533037947862868E-2</v>
      </c>
      <c r="E117">
        <f>'Deutsche Bank'!K117</f>
        <v>0.59601419106581188</v>
      </c>
      <c r="F117">
        <f>'Porsche Automobil Hoding Vz'!J117</f>
        <v>9.9957372894300539E-3</v>
      </c>
      <c r="G117">
        <f>'Porsche Automobil Hoding Vz'!K117</f>
        <v>0.40246667365583111</v>
      </c>
      <c r="H117">
        <f>Siemens!J117</f>
        <v>4.1703962737266644E-3</v>
      </c>
      <c r="I117">
        <f>Siemens!K117</f>
        <v>0.18904820776446285</v>
      </c>
      <c r="J117">
        <f>'Airbus SE'!J117</f>
        <v>1.9888560096782641E-2</v>
      </c>
      <c r="K117">
        <f>'Airbus SE'!K117</f>
        <v>0.91296372545336169</v>
      </c>
      <c r="N117">
        <f t="shared" si="10"/>
        <v>-0.48420664329106206</v>
      </c>
      <c r="O117">
        <f t="shared" si="11"/>
        <v>-0.32696710918732297</v>
      </c>
      <c r="P117">
        <f t="shared" si="12"/>
        <v>-0.15358425935820408</v>
      </c>
      <c r="Q117">
        <f t="shared" si="13"/>
        <v>-0.7416989520967</v>
      </c>
      <c r="R117">
        <f t="shared" si="14"/>
        <v>0.23987584892992828</v>
      </c>
      <c r="S117">
        <f t="shared" si="15"/>
        <v>0.11267541462317786</v>
      </c>
      <c r="T117">
        <f t="shared" si="16"/>
        <v>0.5441393362985153</v>
      </c>
      <c r="U117">
        <f t="shared" si="17"/>
        <v>7.6085603339559826E-2</v>
      </c>
      <c r="V117">
        <f t="shared" si="18"/>
        <v>0.36743747375164992</v>
      </c>
      <c r="W117">
        <f t="shared" si="19"/>
        <v>0.17259415605092515</v>
      </c>
    </row>
    <row r="118" spans="1:23" x14ac:dyDescent="0.3">
      <c r="A118">
        <v>115</v>
      </c>
      <c r="B118">
        <f>SAP!J118</f>
        <v>4.5481422627103212E-3</v>
      </c>
      <c r="C118">
        <f>SAP!K118</f>
        <v>0.29145157540403571</v>
      </c>
      <c r="D118">
        <f>'Deutsche Bank'!J118</f>
        <v>-7.4563006764547142E-3</v>
      </c>
      <c r="E118">
        <f>'Deutsche Bank'!K118</f>
        <v>-0.39337918805002842</v>
      </c>
      <c r="F118">
        <f>'Porsche Automobil Hoding Vz'!J118</f>
        <v>1.7486343253510976E-3</v>
      </c>
      <c r="G118">
        <f>'Porsche Automobil Hoding Vz'!K118</f>
        <v>9.9040027368062708E-3</v>
      </c>
      <c r="H118">
        <f>Siemens!J118</f>
        <v>2.8000315820111789E-2</v>
      </c>
      <c r="I118">
        <f>Siemens!K118</f>
        <v>1.6222613065832994</v>
      </c>
      <c r="J118">
        <f>'Airbus SE'!J118</f>
        <v>-9.9937235863386247E-3</v>
      </c>
      <c r="K118">
        <f>'Airbus SE'!K118</f>
        <v>-0.52067176588216602</v>
      </c>
      <c r="N118">
        <f t="shared" si="10"/>
        <v>-0.11465098408834121</v>
      </c>
      <c r="O118">
        <f t="shared" si="11"/>
        <v>2.886537200448069E-3</v>
      </c>
      <c r="P118">
        <f t="shared" si="12"/>
        <v>0.47281061352071196</v>
      </c>
      <c r="Q118">
        <f t="shared" si="13"/>
        <v>-0.15175060643475854</v>
      </c>
      <c r="R118">
        <f t="shared" si="14"/>
        <v>-3.8960285550501102E-3</v>
      </c>
      <c r="S118">
        <f t="shared" si="15"/>
        <v>-0.63816383558871648</v>
      </c>
      <c r="T118">
        <f t="shared" si="16"/>
        <v>0.20482143650330095</v>
      </c>
      <c r="U118">
        <f t="shared" si="17"/>
        <v>1.6066880420215913E-2</v>
      </c>
      <c r="V118">
        <f t="shared" si="18"/>
        <v>-5.1567345942747263E-3</v>
      </c>
      <c r="W118">
        <f t="shared" si="19"/>
        <v>-0.84466565922103642</v>
      </c>
    </row>
    <row r="119" spans="1:23" x14ac:dyDescent="0.3">
      <c r="A119">
        <v>116</v>
      </c>
      <c r="B119">
        <f>SAP!J119</f>
        <v>-2.5174289328729012E-2</v>
      </c>
      <c r="C119">
        <f>SAP!K119</f>
        <v>-1.943008299803801</v>
      </c>
      <c r="D119">
        <f>'Deutsche Bank'!J119</f>
        <v>4.181455043300681E-2</v>
      </c>
      <c r="E119">
        <f>'Deutsche Bank'!K119</f>
        <v>1.9291453442201503</v>
      </c>
      <c r="F119">
        <f>'Porsche Automobil Hoding Vz'!J119</f>
        <v>2.570493842683487E-2</v>
      </c>
      <c r="G119">
        <f>'Porsche Automobil Hoding Vz'!K119</f>
        <v>1.150225733214576</v>
      </c>
      <c r="H119">
        <f>Siemens!J119</f>
        <v>2.5337486631973934E-2</v>
      </c>
      <c r="I119">
        <f>Siemens!K119</f>
        <v>1.4621096256291255</v>
      </c>
      <c r="J119">
        <f>'Airbus SE'!J119</f>
        <v>4.1907378128979648E-2</v>
      </c>
      <c r="K119">
        <f>'Airbus SE'!K119</f>
        <v>1.9693407862884629</v>
      </c>
      <c r="N119">
        <f t="shared" si="10"/>
        <v>-3.7483454153476123</v>
      </c>
      <c r="O119">
        <f t="shared" si="11"/>
        <v>-2.2348981462838338</v>
      </c>
      <c r="P119">
        <f t="shared" si="12"/>
        <v>-2.8408911378204191</v>
      </c>
      <c r="Q119">
        <f t="shared" si="13"/>
        <v>-3.8264454929006266</v>
      </c>
      <c r="R119">
        <f t="shared" si="14"/>
        <v>2.2189526180331081</v>
      </c>
      <c r="S119">
        <f t="shared" si="15"/>
        <v>2.8206219770218945</v>
      </c>
      <c r="T119">
        <f t="shared" si="16"/>
        <v>3.799144609051238</v>
      </c>
      <c r="U119">
        <f t="shared" si="17"/>
        <v>1.6817561161793502</v>
      </c>
      <c r="V119">
        <f t="shared" si="18"/>
        <v>2.265186449858017</v>
      </c>
      <c r="W119">
        <f t="shared" si="19"/>
        <v>2.8793921197763921</v>
      </c>
    </row>
    <row r="120" spans="1:23" x14ac:dyDescent="0.3">
      <c r="A120">
        <v>117</v>
      </c>
      <c r="B120">
        <f>SAP!J120</f>
        <v>-1.0481589573987433E-2</v>
      </c>
      <c r="C120">
        <f>SAP!K120</f>
        <v>-0.83844698692986164</v>
      </c>
      <c r="D120">
        <f>'Deutsche Bank'!J120</f>
        <v>1.9048194970694411E-2</v>
      </c>
      <c r="E120">
        <f>'Deutsche Bank'!K120</f>
        <v>0.85598712022003709</v>
      </c>
      <c r="F120">
        <f>'Porsche Automobil Hoding Vz'!J120</f>
        <v>8.3399559248472088E-3</v>
      </c>
      <c r="G120">
        <f>'Porsche Automobil Hoding Vz'!K120</f>
        <v>0.3236513662964205</v>
      </c>
      <c r="H120">
        <f>Siemens!J120</f>
        <v>7.5853713892565641E-3</v>
      </c>
      <c r="I120">
        <f>Siemens!K120</f>
        <v>0.39443652467383633</v>
      </c>
      <c r="J120">
        <f>'Airbus SE'!J120</f>
        <v>2.2112986429363792E-2</v>
      </c>
      <c r="K120">
        <f>'Airbus SE'!K120</f>
        <v>1.0196830301780857</v>
      </c>
      <c r="N120">
        <f t="shared" si="10"/>
        <v>-0.71769982179925929</v>
      </c>
      <c r="O120">
        <f t="shared" si="11"/>
        <v>-0.27136451288696672</v>
      </c>
      <c r="P120">
        <f t="shared" si="12"/>
        <v>-0.33071411564786407</v>
      </c>
      <c r="Q120">
        <f t="shared" si="13"/>
        <v>-0.85495016427632708</v>
      </c>
      <c r="R120">
        <f t="shared" si="14"/>
        <v>0.27704140099135333</v>
      </c>
      <c r="S120">
        <f t="shared" si="15"/>
        <v>0.33763258486515674</v>
      </c>
      <c r="T120">
        <f t="shared" si="16"/>
        <v>0.87283554053938073</v>
      </c>
      <c r="U120">
        <f t="shared" si="17"/>
        <v>0.1276599201278989</v>
      </c>
      <c r="V120">
        <f t="shared" si="18"/>
        <v>0.33002180590641161</v>
      </c>
      <c r="W120">
        <f t="shared" si="19"/>
        <v>0.40220023069233068</v>
      </c>
    </row>
    <row r="121" spans="1:23" x14ac:dyDescent="0.3">
      <c r="A121">
        <v>118</v>
      </c>
      <c r="B121">
        <f>SAP!J121</f>
        <v>-2.1755752917061638E-2</v>
      </c>
      <c r="C121">
        <f>SAP!K121</f>
        <v>-1.6860110746505335</v>
      </c>
      <c r="D121">
        <f>'Deutsche Bank'!J121</f>
        <v>-3.1482974754092494E-2</v>
      </c>
      <c r="E121">
        <f>'Deutsche Bank'!K121</f>
        <v>-1.5259461869476363</v>
      </c>
      <c r="F121">
        <f>'Porsche Automobil Hoding Vz'!J121</f>
        <v>-2.7019618476403134E-2</v>
      </c>
      <c r="G121">
        <f>'Porsche Automobil Hoding Vz'!K121</f>
        <v>-1.359466818352683</v>
      </c>
      <c r="H121">
        <f>Siemens!J121</f>
        <v>-2.599175595723123E-2</v>
      </c>
      <c r="I121">
        <f>Siemens!K121</f>
        <v>-1.6250070844421041</v>
      </c>
      <c r="J121">
        <f>'Airbus SE'!J121</f>
        <v>-6.5104571386632587E-2</v>
      </c>
      <c r="K121">
        <f>'Airbus SE'!K121</f>
        <v>-3.1646754237658961</v>
      </c>
      <c r="N121">
        <f t="shared" si="10"/>
        <v>2.5727621705144679</v>
      </c>
      <c r="O121">
        <f t="shared" si="11"/>
        <v>2.2920761113625487</v>
      </c>
      <c r="P121">
        <f t="shared" si="12"/>
        <v>2.7397799407549619</v>
      </c>
      <c r="Q121">
        <f t="shared" si="13"/>
        <v>5.335677812143671</v>
      </c>
      <c r="R121">
        <f t="shared" si="14"/>
        <v>2.0744732077471117</v>
      </c>
      <c r="S121">
        <f t="shared" si="15"/>
        <v>2.4796733642673243</v>
      </c>
      <c r="T121">
        <f t="shared" si="16"/>
        <v>4.8291243958224639</v>
      </c>
      <c r="U121">
        <f t="shared" si="17"/>
        <v>2.2091432108870768</v>
      </c>
      <c r="V121">
        <f t="shared" si="18"/>
        <v>4.3022712294659513</v>
      </c>
      <c r="W121">
        <f t="shared" si="19"/>
        <v>5.1426199835793991</v>
      </c>
    </row>
    <row r="122" spans="1:23" x14ac:dyDescent="0.3">
      <c r="A122">
        <v>119</v>
      </c>
      <c r="B122">
        <f>SAP!J122</f>
        <v>4.7835446977676784E-4</v>
      </c>
      <c r="C122">
        <f>SAP!K122</f>
        <v>-1.4505139339985347E-2</v>
      </c>
      <c r="D122">
        <f>'Deutsche Bank'!J122</f>
        <v>-2.0771396113008572E-2</v>
      </c>
      <c r="E122">
        <f>'Deutsche Bank'!K122</f>
        <v>-1.021024846782653</v>
      </c>
      <c r="F122">
        <f>'Porsche Automobil Hoding Vz'!J122</f>
        <v>-1.1391141792756371E-2</v>
      </c>
      <c r="G122">
        <f>'Porsche Automobil Hoding Vz'!K122</f>
        <v>-0.61555024837043149</v>
      </c>
      <c r="H122">
        <f>Siemens!J122</f>
        <v>-6.4705201874300381E-3</v>
      </c>
      <c r="I122">
        <f>Siemens!K122</f>
        <v>-0.45093300685446008</v>
      </c>
      <c r="J122">
        <f>'Airbus SE'!J122</f>
        <v>2.3506022937844653E-3</v>
      </c>
      <c r="K122">
        <f>'Airbus SE'!K122</f>
        <v>7.1560872226154842E-2</v>
      </c>
      <c r="N122">
        <f t="shared" si="10"/>
        <v>1.4810107672169573E-2</v>
      </c>
      <c r="O122">
        <f t="shared" si="11"/>
        <v>8.9286421233756973E-3</v>
      </c>
      <c r="P122">
        <f t="shared" si="12"/>
        <v>6.5408460974225114E-3</v>
      </c>
      <c r="Q122">
        <f t="shared" si="13"/>
        <v>-1.0380004229312634E-3</v>
      </c>
      <c r="R122">
        <f t="shared" si="14"/>
        <v>0.62849209802944384</v>
      </c>
      <c r="S122">
        <f t="shared" si="15"/>
        <v>0.46041380423281614</v>
      </c>
      <c r="T122">
        <f t="shared" si="16"/>
        <v>-7.3065428600342763E-2</v>
      </c>
      <c r="U122">
        <f t="shared" si="17"/>
        <v>0.27757192436768841</v>
      </c>
      <c r="V122">
        <f t="shared" si="18"/>
        <v>-4.4049312672414326E-2</v>
      </c>
      <c r="W122">
        <f t="shared" si="19"/>
        <v>-3.2269159286067821E-2</v>
      </c>
    </row>
    <row r="123" spans="1:23" x14ac:dyDescent="0.3">
      <c r="A123">
        <v>120</v>
      </c>
      <c r="B123">
        <f>SAP!J123</f>
        <v>-1.2678458259770951E-2</v>
      </c>
      <c r="C123">
        <f>SAP!K123</f>
        <v>-1.0036022136946086</v>
      </c>
      <c r="D123">
        <f>'Deutsche Bank'!J123</f>
        <v>3.8431975876577129E-4</v>
      </c>
      <c r="E123">
        <f>'Deutsche Bank'!K123</f>
        <v>-2.3788793344596292E-2</v>
      </c>
      <c r="F123">
        <f>'Porsche Automobil Hoding Vz'!J123</f>
        <v>-1.66328491572246E-2</v>
      </c>
      <c r="G123">
        <f>'Porsche Automobil Hoding Vz'!K123</f>
        <v>-0.86505588109189413</v>
      </c>
      <c r="H123">
        <f>Siemens!J123</f>
        <v>-2.5171912821223594E-2</v>
      </c>
      <c r="I123">
        <f>Siemens!K123</f>
        <v>-1.5756989061574191</v>
      </c>
      <c r="J123">
        <f>'Airbus SE'!J123</f>
        <v>-5.5961875445475363E-3</v>
      </c>
      <c r="K123">
        <f>'Airbus SE'!K123</f>
        <v>-0.30969512799220855</v>
      </c>
      <c r="N123">
        <f t="shared" si="10"/>
        <v>2.3874485661760408E-2</v>
      </c>
      <c r="O123">
        <f t="shared" si="11"/>
        <v>0.86817199723336502</v>
      </c>
      <c r="P123">
        <f t="shared" si="12"/>
        <v>1.5813749103357591</v>
      </c>
      <c r="Q123">
        <f t="shared" si="13"/>
        <v>0.31081071602341565</v>
      </c>
      <c r="R123">
        <f t="shared" si="14"/>
        <v>2.0578635586822731E-2</v>
      </c>
      <c r="S123">
        <f t="shared" si="15"/>
        <v>3.7483975651885271E-2</v>
      </c>
      <c r="T123">
        <f t="shared" si="16"/>
        <v>7.3672733996349472E-3</v>
      </c>
      <c r="U123">
        <f t="shared" si="17"/>
        <v>1.3630676056015401</v>
      </c>
      <c r="V123">
        <f t="shared" si="18"/>
        <v>0.26790359181516687</v>
      </c>
      <c r="W123">
        <f t="shared" si="19"/>
        <v>0.48798627441960496</v>
      </c>
    </row>
    <row r="124" spans="1:23" x14ac:dyDescent="0.3">
      <c r="A124">
        <v>121</v>
      </c>
      <c r="B124">
        <f>SAP!J124</f>
        <v>-2.0451513460548903E-3</v>
      </c>
      <c r="C124">
        <f>SAP!K124</f>
        <v>-0.20421614844711067</v>
      </c>
      <c r="D124">
        <f>'Deutsche Bank'!J124</f>
        <v>1.9238174459846496E-3</v>
      </c>
      <c r="E124">
        <f>'Deutsche Bank'!K124</f>
        <v>4.8779897177829788E-2</v>
      </c>
      <c r="F124">
        <f>'Porsche Automobil Hoding Vz'!J124</f>
        <v>-4.2835725649650679E-4</v>
      </c>
      <c r="G124">
        <f>'Porsche Automobil Hoding Vz'!K124</f>
        <v>-9.3720946977129016E-2</v>
      </c>
      <c r="H124">
        <f>Siemens!J124</f>
        <v>-8.4992683408644434E-3</v>
      </c>
      <c r="I124">
        <f>Siemens!K124</f>
        <v>-0.57294887946565354</v>
      </c>
      <c r="J124">
        <f>'Airbus SE'!J124</f>
        <v>-8.9968517089779603E-4</v>
      </c>
      <c r="K124">
        <f>'Airbus SE'!K124</f>
        <v>-8.4375250856816394E-2</v>
      </c>
      <c r="N124">
        <f t="shared" si="10"/>
        <v>-9.9616427233024836E-3</v>
      </c>
      <c r="O124">
        <f t="shared" si="11"/>
        <v>1.9139330820485165E-2</v>
      </c>
      <c r="P124">
        <f t="shared" si="12"/>
        <v>0.11700541342156362</v>
      </c>
      <c r="Q124">
        <f t="shared" si="13"/>
        <v>1.7230788754237818E-2</v>
      </c>
      <c r="R124">
        <f t="shared" si="14"/>
        <v>-4.5716981569531908E-3</v>
      </c>
      <c r="S124">
        <f t="shared" si="15"/>
        <v>-2.7948387428487372E-2</v>
      </c>
      <c r="T124">
        <f t="shared" si="16"/>
        <v>-4.1158160611490984E-3</v>
      </c>
      <c r="U124">
        <f t="shared" si="17"/>
        <v>5.3697311553006E-2</v>
      </c>
      <c r="V124">
        <f t="shared" si="18"/>
        <v>7.9077284117336482E-3</v>
      </c>
      <c r="W124">
        <f t="shared" si="19"/>
        <v>4.8342705433046376E-2</v>
      </c>
    </row>
    <row r="125" spans="1:23" x14ac:dyDescent="0.3">
      <c r="A125">
        <v>122</v>
      </c>
      <c r="B125">
        <f>SAP!J125</f>
        <v>1.169788868928889E-2</v>
      </c>
      <c r="C125">
        <f>SAP!K125</f>
        <v>0.82895206418308254</v>
      </c>
      <c r="D125">
        <f>'Deutsche Bank'!J125</f>
        <v>-1.9829057700207708E-2</v>
      </c>
      <c r="E125">
        <f>'Deutsche Bank'!K125</f>
        <v>-0.97660499138847101</v>
      </c>
      <c r="F125">
        <f>'Porsche Automobil Hoding Vz'!J125</f>
        <v>-1.1708489264900054E-2</v>
      </c>
      <c r="G125">
        <f>'Porsche Automobil Hoding Vz'!K125</f>
        <v>-0.63065600997141302</v>
      </c>
      <c r="H125">
        <f>Siemens!J125</f>
        <v>8.6490249865955066E-3</v>
      </c>
      <c r="I125">
        <f>Siemens!K125</f>
        <v>0.45840830037977648</v>
      </c>
      <c r="J125">
        <f>'Airbus SE'!J125</f>
        <v>-1.0021558461018877E-2</v>
      </c>
      <c r="K125">
        <f>'Airbus SE'!K125</f>
        <v>-0.52200717467025093</v>
      </c>
      <c r="N125">
        <f t="shared" si="10"/>
        <v>-0.80955872350297464</v>
      </c>
      <c r="O125">
        <f t="shared" si="11"/>
        <v>-0.52278360125526946</v>
      </c>
      <c r="P125">
        <f t="shared" si="12"/>
        <v>0.37999850683847425</v>
      </c>
      <c r="Q125">
        <f t="shared" si="13"/>
        <v>-0.43271892496128345</v>
      </c>
      <c r="R125">
        <f t="shared" si="14"/>
        <v>0.61590180718721932</v>
      </c>
      <c r="S125">
        <f t="shared" si="15"/>
        <v>-0.44768383424479524</v>
      </c>
      <c r="T125">
        <f t="shared" si="16"/>
        <v>0.5097948123235605</v>
      </c>
      <c r="U125">
        <f t="shared" si="17"/>
        <v>-0.28909794965528679</v>
      </c>
      <c r="V125">
        <f t="shared" si="18"/>
        <v>0.32920696195399091</v>
      </c>
      <c r="W125">
        <f t="shared" si="19"/>
        <v>-0.23929242172663884</v>
      </c>
    </row>
    <row r="126" spans="1:23" x14ac:dyDescent="0.3">
      <c r="A126">
        <v>123</v>
      </c>
      <c r="B126">
        <f>SAP!J126</f>
        <v>8.4631243658361728E-3</v>
      </c>
      <c r="C126">
        <f>SAP!K126</f>
        <v>0.58577037616161132</v>
      </c>
      <c r="D126">
        <f>'Deutsche Bank'!J126</f>
        <v>8.9125459588571213E-3</v>
      </c>
      <c r="E126">
        <f>'Deutsche Bank'!K126</f>
        <v>0.37821389425780821</v>
      </c>
      <c r="F126">
        <f>'Porsche Automobil Hoding Vz'!J126</f>
        <v>1.7076188679904111E-2</v>
      </c>
      <c r="G126">
        <f>'Porsche Automobil Hoding Vz'!K126</f>
        <v>0.73949664906213897</v>
      </c>
      <c r="H126">
        <f>Siemens!J126</f>
        <v>5.2556619211769125E-3</v>
      </c>
      <c r="I126">
        <f>Siemens!K126</f>
        <v>0.25431980629404116</v>
      </c>
      <c r="J126">
        <f>'Airbus SE'!J126</f>
        <v>-4.7961722634930551E-3</v>
      </c>
      <c r="K126">
        <f>'Airbus SE'!K126</f>
        <v>-0.27131351323033864</v>
      </c>
      <c r="N126">
        <f t="shared" si="10"/>
        <v>0.2215464951089442</v>
      </c>
      <c r="O126">
        <f t="shared" si="11"/>
        <v>0.43317523029138022</v>
      </c>
      <c r="P126">
        <f t="shared" si="12"/>
        <v>0.14897300859820861</v>
      </c>
      <c r="Q126">
        <f t="shared" si="13"/>
        <v>-0.15892741870266378</v>
      </c>
      <c r="R126">
        <f t="shared" si="14"/>
        <v>0.27968790743239136</v>
      </c>
      <c r="S126">
        <f t="shared" si="15"/>
        <v>9.618728432536075E-2</v>
      </c>
      <c r="T126">
        <f t="shared" si="16"/>
        <v>-0.10261454040361374</v>
      </c>
      <c r="U126">
        <f t="shared" si="17"/>
        <v>0.18806864454457572</v>
      </c>
      <c r="V126">
        <f t="shared" si="18"/>
        <v>-0.20063543387911173</v>
      </c>
      <c r="W126">
        <f t="shared" si="19"/>
        <v>-6.9000400129695494E-2</v>
      </c>
    </row>
    <row r="127" spans="1:23" x14ac:dyDescent="0.3">
      <c r="A127">
        <v>124</v>
      </c>
      <c r="B127">
        <f>SAP!J127</f>
        <v>1.2424524490623805E-2</v>
      </c>
      <c r="C127">
        <f>SAP!K127</f>
        <v>0.88357877051352962</v>
      </c>
      <c r="D127">
        <f>'Deutsche Bank'!J127</f>
        <v>3.036102870106492E-2</v>
      </c>
      <c r="E127">
        <f>'Deutsche Bank'!K127</f>
        <v>1.389250363631588</v>
      </c>
      <c r="F127">
        <f>'Porsche Automobil Hoding Vz'!J127</f>
        <v>5.9199373165130742E-2</v>
      </c>
      <c r="G127">
        <f>'Porsche Automobil Hoding Vz'!K127</f>
        <v>2.7445631410362874</v>
      </c>
      <c r="H127">
        <f>Siemens!J127</f>
        <v>1.3795413204815445E-2</v>
      </c>
      <c r="I127">
        <f>Siemens!K127</f>
        <v>0.76792974008092862</v>
      </c>
      <c r="J127">
        <f>'Airbus SE'!J127</f>
        <v>3.4616760904859184E-2</v>
      </c>
      <c r="K127">
        <f>'Airbus SE'!K127</f>
        <v>1.6195653903690079</v>
      </c>
      <c r="N127">
        <f t="shared" si="10"/>
        <v>1.2275121282330725</v>
      </c>
      <c r="O127">
        <f t="shared" si="11"/>
        <v>2.4250377257535938</v>
      </c>
      <c r="P127">
        <f t="shared" si="12"/>
        <v>0.6785264155814813</v>
      </c>
      <c r="Q127">
        <f t="shared" si="13"/>
        <v>1.4310135963885127</v>
      </c>
      <c r="R127">
        <f t="shared" si="14"/>
        <v>3.8128853416945159</v>
      </c>
      <c r="S127">
        <f t="shared" si="15"/>
        <v>1.066846670650941</v>
      </c>
      <c r="T127">
        <f t="shared" si="16"/>
        <v>2.2499818074952791</v>
      </c>
      <c r="U127">
        <f t="shared" si="17"/>
        <v>2.1076316595316933</v>
      </c>
      <c r="V127">
        <f t="shared" si="18"/>
        <v>4.4449994749048249</v>
      </c>
      <c r="W127">
        <f t="shared" si="19"/>
        <v>1.24371242927014</v>
      </c>
    </row>
    <row r="128" spans="1:23" x14ac:dyDescent="0.3">
      <c r="A128">
        <v>125</v>
      </c>
      <c r="B128">
        <f>SAP!J128</f>
        <v>-1.0659015645865072E-2</v>
      </c>
      <c r="C128">
        <f>SAP!K128</f>
        <v>-0.85178544603966444</v>
      </c>
      <c r="D128">
        <f>'Deutsche Bank'!J128</f>
        <v>-3.1693473934843418E-2</v>
      </c>
      <c r="E128">
        <f>'Deutsche Bank'!K128</f>
        <v>-1.5358686766207021</v>
      </c>
      <c r="F128">
        <f>'Porsche Automobil Hoding Vz'!J128</f>
        <v>-2.9705154413915809E-2</v>
      </c>
      <c r="G128">
        <f>'Porsche Automobil Hoding Vz'!K128</f>
        <v>-1.4872985145338573</v>
      </c>
      <c r="H128">
        <f>Siemens!J128</f>
        <v>-2.2340551776391087E-2</v>
      </c>
      <c r="I128">
        <f>Siemens!K128</f>
        <v>-1.4054111412725852</v>
      </c>
      <c r="J128">
        <f>'Airbus SE'!J128</f>
        <v>-8.039509773440907E-3</v>
      </c>
      <c r="K128">
        <f>'Airbus SE'!K128</f>
        <v>-0.42691620457575985</v>
      </c>
      <c r="N128">
        <f t="shared" si="10"/>
        <v>1.308230585773714</v>
      </c>
      <c r="O128">
        <f t="shared" si="11"/>
        <v>1.266859228596352</v>
      </c>
      <c r="P128">
        <f t="shared" si="12"/>
        <v>1.1971087558379827</v>
      </c>
      <c r="Q128">
        <f t="shared" si="13"/>
        <v>0.36364100973612423</v>
      </c>
      <c r="R128">
        <f t="shared" si="14"/>
        <v>2.2842952012570517</v>
      </c>
      <c r="S128">
        <f t="shared" si="15"/>
        <v>2.1585269496543162</v>
      </c>
      <c r="T128">
        <f t="shared" si="16"/>
        <v>0.6556872261497052</v>
      </c>
      <c r="U128">
        <f t="shared" si="17"/>
        <v>2.0902659027240489</v>
      </c>
      <c r="V128">
        <f t="shared" si="18"/>
        <v>0.63495183689595991</v>
      </c>
      <c r="W128">
        <f t="shared" si="19"/>
        <v>0.59999279030057906</v>
      </c>
    </row>
    <row r="129" spans="1:23" x14ac:dyDescent="0.3">
      <c r="A129">
        <v>126</v>
      </c>
      <c r="B129">
        <f>SAP!J129</f>
        <v>3.4317092924129156E-2</v>
      </c>
      <c r="C129">
        <f>SAP!K129</f>
        <v>2.5294086407721528</v>
      </c>
      <c r="D129">
        <f>'Deutsche Bank'!J129</f>
        <v>-1.0031313416536484E-2</v>
      </c>
      <c r="E129">
        <f>'Deutsche Bank'!K129</f>
        <v>-0.51475988525904659</v>
      </c>
      <c r="F129">
        <f>'Porsche Automobil Hoding Vz'!J129</f>
        <v>1.2719127175021647E-2</v>
      </c>
      <c r="G129">
        <f>'Porsche Automobil Hoding Vz'!K129</f>
        <v>0.53210022038105886</v>
      </c>
      <c r="H129">
        <f>Siemens!J129</f>
        <v>1.3223333174689433E-2</v>
      </c>
      <c r="I129">
        <f>Siemens!K129</f>
        <v>0.73352288481843775</v>
      </c>
      <c r="J129">
        <f>'Airbus SE'!J129</f>
        <v>-8.69728258208286E-3</v>
      </c>
      <c r="K129">
        <f>'Airbus SE'!K129</f>
        <v>-0.45847357996595484</v>
      </c>
      <c r="N129">
        <f t="shared" si="10"/>
        <v>-1.3020381016971143</v>
      </c>
      <c r="O129">
        <f t="shared" si="11"/>
        <v>1.3458988951886171</v>
      </c>
      <c r="P129">
        <f t="shared" si="12"/>
        <v>1.855379123063873</v>
      </c>
      <c r="Q129">
        <f t="shared" si="13"/>
        <v>-1.1596670347316287</v>
      </c>
      <c r="R129">
        <f t="shared" si="14"/>
        <v>-0.27390384838966725</v>
      </c>
      <c r="S129">
        <f t="shared" si="15"/>
        <v>-0.37758815602402385</v>
      </c>
      <c r="T129">
        <f t="shared" si="16"/>
        <v>0.23600380741757923</v>
      </c>
      <c r="U129">
        <f t="shared" si="17"/>
        <v>0.39030768866644078</v>
      </c>
      <c r="V129">
        <f t="shared" si="18"/>
        <v>-0.24395389293877759</v>
      </c>
      <c r="W129">
        <f t="shared" si="19"/>
        <v>-0.33630086298966388</v>
      </c>
    </row>
    <row r="130" spans="1:23" x14ac:dyDescent="0.3">
      <c r="A130">
        <v>127</v>
      </c>
      <c r="B130">
        <f>SAP!J130</f>
        <v>1.1705819283897065E-2</v>
      </c>
      <c r="C130">
        <f>SAP!K130</f>
        <v>0.82954826693264527</v>
      </c>
      <c r="D130">
        <f>'Deutsche Bank'!J130</f>
        <v>-4.2222143797119423E-2</v>
      </c>
      <c r="E130">
        <f>'Deutsche Bank'!K130</f>
        <v>-2.0321680807650311</v>
      </c>
      <c r="F130">
        <f>'Porsche Automobil Hoding Vz'!J130</f>
        <v>-2.7247227737931329E-2</v>
      </c>
      <c r="G130">
        <f>'Porsche Automobil Hoding Vz'!K130</f>
        <v>-1.370301034927957</v>
      </c>
      <c r="H130">
        <f>Siemens!J130</f>
        <v>-1.1131282202465309E-2</v>
      </c>
      <c r="I130">
        <f>Siemens!K130</f>
        <v>-0.73124722098444972</v>
      </c>
      <c r="J130">
        <f>'Airbus SE'!J130</f>
        <v>-2.0181058156604065E-2</v>
      </c>
      <c r="K130">
        <f>'Airbus SE'!K130</f>
        <v>-1.0094203687973897</v>
      </c>
      <c r="N130">
        <f t="shared" si="10"/>
        <v>-1.6857815095144715</v>
      </c>
      <c r="O130">
        <f t="shared" si="11"/>
        <v>-1.136730848700497</v>
      </c>
      <c r="P130">
        <f t="shared" si="12"/>
        <v>-0.6066048648669633</v>
      </c>
      <c r="Q130">
        <f t="shared" si="13"/>
        <v>-0.83736291754238623</v>
      </c>
      <c r="R130">
        <f t="shared" si="14"/>
        <v>2.7846820242198822</v>
      </c>
      <c r="S130">
        <f t="shared" si="15"/>
        <v>1.4860172616327318</v>
      </c>
      <c r="T130">
        <f t="shared" si="16"/>
        <v>2.0513118535441213</v>
      </c>
      <c r="U130">
        <f t="shared" si="17"/>
        <v>1.0020288237031838</v>
      </c>
      <c r="V130">
        <f t="shared" si="18"/>
        <v>1.3832097760404232</v>
      </c>
      <c r="W130">
        <f t="shared" si="19"/>
        <v>0.73813583948818962</v>
      </c>
    </row>
    <row r="131" spans="1:23" x14ac:dyDescent="0.3">
      <c r="A131">
        <v>128</v>
      </c>
      <c r="B131">
        <f>SAP!J131</f>
        <v>-3.3585254071342159E-3</v>
      </c>
      <c r="C131">
        <f>SAP!K131</f>
        <v>-0.30295240532408058</v>
      </c>
      <c r="D131">
        <f>'Deutsche Bank'!J131</f>
        <v>1.4548356251346251E-2</v>
      </c>
      <c r="E131">
        <f>'Deutsche Bank'!K131</f>
        <v>0.64387416536713404</v>
      </c>
      <c r="F131">
        <f>'Porsche Automobil Hoding Vz'!J131</f>
        <v>8.7450814493257568E-4</v>
      </c>
      <c r="G131">
        <f>'Porsche Automobil Hoding Vz'!K131</f>
        <v>-3.1704463848364291E-2</v>
      </c>
      <c r="H131">
        <f>Siemens!J131</f>
        <v>-1.1959935645988553E-3</v>
      </c>
      <c r="I131">
        <f>Siemens!K131</f>
        <v>-0.13370488398162936</v>
      </c>
      <c r="J131">
        <f>'Airbus SE'!J131</f>
        <v>8.5227788619828358E-3</v>
      </c>
      <c r="K131">
        <f>'Airbus SE'!K131</f>
        <v>0.3676778451051983</v>
      </c>
      <c r="N131">
        <f t="shared" si="10"/>
        <v>-0.19506322712400809</v>
      </c>
      <c r="O131">
        <f t="shared" si="11"/>
        <v>9.6049435823723182E-3</v>
      </c>
      <c r="P131">
        <f t="shared" si="12"/>
        <v>4.0506216205811747E-2</v>
      </c>
      <c r="Q131">
        <f t="shared" si="13"/>
        <v>-0.11138888755899455</v>
      </c>
      <c r="R131">
        <f t="shared" si="14"/>
        <v>-2.0413685198778033E-2</v>
      </c>
      <c r="S131">
        <f t="shared" si="15"/>
        <v>-8.6089120579181097E-2</v>
      </c>
      <c r="T131">
        <f t="shared" si="16"/>
        <v>0.23673826564109596</v>
      </c>
      <c r="U131">
        <f t="shared" si="17"/>
        <v>4.2390416605453101E-3</v>
      </c>
      <c r="V131">
        <f t="shared" si="18"/>
        <v>-1.1657028947982245E-2</v>
      </c>
      <c r="W131">
        <f t="shared" si="19"/>
        <v>-4.9160323622406028E-2</v>
      </c>
    </row>
    <row r="132" spans="1:23" x14ac:dyDescent="0.3">
      <c r="A132">
        <v>129</v>
      </c>
      <c r="B132">
        <f>SAP!J132</f>
        <v>7.572606653965086E-3</v>
      </c>
      <c r="C132">
        <f>SAP!K132</f>
        <v>0.51882342771911083</v>
      </c>
      <c r="D132">
        <f>'Deutsche Bank'!J132</f>
        <v>-1.7432800291972739E-2</v>
      </c>
      <c r="E132">
        <f>'Deutsche Bank'!K132</f>
        <v>-0.86365044542587532</v>
      </c>
      <c r="F132">
        <f>'Porsche Automobil Hoding Vz'!J132</f>
        <v>4.375410264507073E-4</v>
      </c>
      <c r="G132">
        <f>'Porsche Automobil Hoding Vz'!K132</f>
        <v>-5.2504128880094578E-2</v>
      </c>
      <c r="H132">
        <f>Siemens!J132</f>
        <v>-2.0895529990948725E-3</v>
      </c>
      <c r="I132">
        <f>Siemens!K132</f>
        <v>-0.187446613306398</v>
      </c>
      <c r="J132">
        <f>'Airbus SE'!J132</f>
        <v>2.0901661826564312E-2</v>
      </c>
      <c r="K132">
        <f>'Airbus SE'!K132</f>
        <v>0.96156839742389133</v>
      </c>
      <c r="N132">
        <f t="shared" si="10"/>
        <v>-0.44808208444698949</v>
      </c>
      <c r="O132">
        <f t="shared" si="11"/>
        <v>-2.7240372114976628E-2</v>
      </c>
      <c r="P132">
        <f t="shared" si="12"/>
        <v>-9.7251694429964106E-2</v>
      </c>
      <c r="Q132">
        <f t="shared" si="13"/>
        <v>0.4988842119378355</v>
      </c>
      <c r="R132">
        <f t="shared" si="14"/>
        <v>4.534521429399125E-2</v>
      </c>
      <c r="S132">
        <f t="shared" si="15"/>
        <v>0.16188835107564245</v>
      </c>
      <c r="T132">
        <f t="shared" si="16"/>
        <v>-0.8304589747425889</v>
      </c>
      <c r="U132">
        <f t="shared" si="17"/>
        <v>9.8417211431763713E-3</v>
      </c>
      <c r="V132">
        <f t="shared" si="18"/>
        <v>-5.0486311065369993E-2</v>
      </c>
      <c r="W132">
        <f t="shared" si="19"/>
        <v>-0.18024273955956899</v>
      </c>
    </row>
    <row r="133" spans="1:23" x14ac:dyDescent="0.3">
      <c r="A133">
        <v>130</v>
      </c>
      <c r="B133">
        <f>SAP!J133</f>
        <v>-3.7093281445015574E-3</v>
      </c>
      <c r="C133">
        <f>SAP!K133</f>
        <v>-0.32932489905323309</v>
      </c>
      <c r="D133">
        <f>'Deutsche Bank'!J133</f>
        <v>1.1223868731109874E-2</v>
      </c>
      <c r="E133">
        <f>'Deutsche Bank'!K133</f>
        <v>0.48716479970544913</v>
      </c>
      <c r="F133">
        <f>'Porsche Automobil Hoding Vz'!J133</f>
        <v>1.1443786860301942E-2</v>
      </c>
      <c r="G133">
        <f>'Porsche Automobil Hoding Vz'!K133</f>
        <v>0.4713939332814906</v>
      </c>
      <c r="H133">
        <f>Siemens!J133</f>
        <v>3.8840801742596664E-3</v>
      </c>
      <c r="I133">
        <f>Siemens!K133</f>
        <v>0.171828175470184</v>
      </c>
      <c r="J133">
        <f>'Airbus SE'!J133</f>
        <v>1.3196672454169816E-2</v>
      </c>
      <c r="K133">
        <f>'Airbus SE'!K133</f>
        <v>0.59191304103400744</v>
      </c>
      <c r="N133">
        <f t="shared" ref="N133:N196" si="20">$C133*$E133</f>
        <v>-0.16043549848528554</v>
      </c>
      <c r="O133">
        <f t="shared" ref="O133:O196" si="21">$C133*$G133</f>
        <v>-0.15524175949223337</v>
      </c>
      <c r="P133">
        <f t="shared" ref="P133:P196" si="22">$C133*$I133</f>
        <v>-5.6587296541219571E-2</v>
      </c>
      <c r="Q133">
        <f t="shared" ref="Q133:Q196" si="23">$C133*$K133</f>
        <v>-0.19493170248681671</v>
      </c>
      <c r="R133">
        <f t="shared" ref="R133:R196" si="24">$E133*$G133</f>
        <v>0.22964653108944122</v>
      </c>
      <c r="S133">
        <f t="shared" ref="S133:S196" si="25">$E133*$I133</f>
        <v>8.3708638686684961E-2</v>
      </c>
      <c r="T133">
        <f t="shared" ref="T133:T196" si="26">$E133*$K133</f>
        <v>0.28835919807837551</v>
      </c>
      <c r="U133">
        <f t="shared" ref="U133:U196" si="27">$G133*$I133</f>
        <v>8.0998759483472182E-2</v>
      </c>
      <c r="V133">
        <f t="shared" ref="V133:V196" si="28">$G133*$K133</f>
        <v>0.27902421657362908</v>
      </c>
      <c r="W133">
        <f t="shared" ref="W133:W196" si="29">$I133*$K133</f>
        <v>0.10170733787788165</v>
      </c>
    </row>
    <row r="134" spans="1:23" x14ac:dyDescent="0.3">
      <c r="A134">
        <v>131</v>
      </c>
      <c r="B134">
        <f>SAP!J134</f>
        <v>-7.5446749027990485E-3</v>
      </c>
      <c r="C134">
        <f>SAP!K134</f>
        <v>-0.61765690892124492</v>
      </c>
      <c r="D134">
        <f>'Deutsche Bank'!J134</f>
        <v>-8.1588703882867538E-3</v>
      </c>
      <c r="E134">
        <f>'Deutsche Bank'!K134</f>
        <v>-0.42649685000668497</v>
      </c>
      <c r="F134">
        <f>'Porsche Automobil Hoding Vz'!J134</f>
        <v>-4.2891564629312866E-2</v>
      </c>
      <c r="G134">
        <f>'Porsche Automobil Hoding Vz'!K134</f>
        <v>-2.1149725518942359</v>
      </c>
      <c r="H134">
        <f>Siemens!J134</f>
        <v>-7.3074667132961464E-3</v>
      </c>
      <c r="I134">
        <f>Siemens!K134</f>
        <v>-0.50126984167034538</v>
      </c>
      <c r="J134">
        <f>'Airbus SE'!J134</f>
        <v>2.0503980197707369E-2</v>
      </c>
      <c r="K134">
        <f>'Airbus SE'!K134</f>
        <v>0.94248918301620976</v>
      </c>
      <c r="N134">
        <f t="shared" si="20"/>
        <v>0.26342872603977685</v>
      </c>
      <c r="O134">
        <f t="shared" si="21"/>
        <v>1.3063274088562711</v>
      </c>
      <c r="P134">
        <f t="shared" si="22"/>
        <v>0.30961278094154737</v>
      </c>
      <c r="Q134">
        <f t="shared" si="23"/>
        <v>-0.58213495547350158</v>
      </c>
      <c r="R134">
        <f t="shared" si="24"/>
        <v>0.90202913123349171</v>
      </c>
      <c r="S134">
        <f t="shared" si="25"/>
        <v>0.21379000847575202</v>
      </c>
      <c r="T134">
        <f t="shared" si="26"/>
        <v>-0.40196866772178746</v>
      </c>
      <c r="U134">
        <f t="shared" si="27"/>
        <v>1.0601719562251499</v>
      </c>
      <c r="V134">
        <f t="shared" si="28"/>
        <v>-1.9933387525365067</v>
      </c>
      <c r="W134">
        <f t="shared" si="29"/>
        <v>-0.47244140354654862</v>
      </c>
    </row>
    <row r="135" spans="1:23" x14ac:dyDescent="0.3">
      <c r="A135">
        <v>132</v>
      </c>
      <c r="B135">
        <f>SAP!J135</f>
        <v>1.0409764922020065E-2</v>
      </c>
      <c r="C135">
        <f>SAP!K135</f>
        <v>0.73211406277633539</v>
      </c>
      <c r="D135">
        <f>'Deutsche Bank'!J135</f>
        <v>1.5100805463735939E-2</v>
      </c>
      <c r="E135">
        <f>'Deutsche Bank'!K135</f>
        <v>0.66991546199011842</v>
      </c>
      <c r="F135">
        <f>'Porsche Automobil Hoding Vz'!J135</f>
        <v>3.3984739591115514E-3</v>
      </c>
      <c r="G135">
        <f>'Porsche Automobil Hoding Vz'!K135</f>
        <v>8.8436483298530572E-2</v>
      </c>
      <c r="H135">
        <f>Siemens!J135</f>
        <v>2.9761926730459548E-3</v>
      </c>
      <c r="I135">
        <f>Siemens!K135</f>
        <v>0.11722470706733835</v>
      </c>
      <c r="J135">
        <f>'Airbus SE'!J135</f>
        <v>-9.3721398288632105E-3</v>
      </c>
      <c r="K135">
        <f>'Airbus SE'!K135</f>
        <v>-0.49085060010366849</v>
      </c>
      <c r="N135">
        <f t="shared" si="20"/>
        <v>0.4904545305942713</v>
      </c>
      <c r="O135">
        <f t="shared" si="21"/>
        <v>6.4745593085338754E-2</v>
      </c>
      <c r="P135">
        <f t="shared" si="22"/>
        <v>8.5821856548834882E-2</v>
      </c>
      <c r="Q135">
        <f t="shared" si="23"/>
        <v>-0.35935862705809907</v>
      </c>
      <c r="R135">
        <f t="shared" si="24"/>
        <v>5.9244967565716497E-2</v>
      </c>
      <c r="S135">
        <f t="shared" si="25"/>
        <v>7.853064379167228E-2</v>
      </c>
      <c r="T135">
        <f t="shared" si="26"/>
        <v>-0.32882840653657597</v>
      </c>
      <c r="U135">
        <f t="shared" si="27"/>
        <v>1.0366940848735807E-2</v>
      </c>
      <c r="V135">
        <f t="shared" si="28"/>
        <v>-4.3409100898141789E-2</v>
      </c>
      <c r="W135">
        <f t="shared" si="29"/>
        <v>-5.7539817810979783E-2</v>
      </c>
    </row>
    <row r="136" spans="1:23" x14ac:dyDescent="0.3">
      <c r="A136">
        <v>133</v>
      </c>
      <c r="B136">
        <f>SAP!J136</f>
        <v>6.9438842820036418E-3</v>
      </c>
      <c r="C136">
        <f>SAP!K136</f>
        <v>0.47155761407020436</v>
      </c>
      <c r="D136">
        <f>'Deutsche Bank'!J136</f>
        <v>-1.762560391946914E-2</v>
      </c>
      <c r="E136">
        <f>'Deutsche Bank'!K136</f>
        <v>-0.87273880385054003</v>
      </c>
      <c r="F136">
        <f>'Porsche Automobil Hoding Vz'!J136</f>
        <v>-1.3315213102710544E-2</v>
      </c>
      <c r="G136">
        <f>'Porsche Automobil Hoding Vz'!K136</f>
        <v>-0.70713617566685782</v>
      </c>
      <c r="H136">
        <f>Siemens!J136</f>
        <v>-2.0065589124403163E-2</v>
      </c>
      <c r="I136">
        <f>Siemens!K136</f>
        <v>-1.268587084195677</v>
      </c>
      <c r="J136">
        <f>'Airbus SE'!J136</f>
        <v>-2.7419143407868891E-2</v>
      </c>
      <c r="K136">
        <f>'Airbus SE'!K136</f>
        <v>-1.3566754854264682</v>
      </c>
      <c r="N136">
        <f t="shared" si="20"/>
        <v>-0.41154662805024472</v>
      </c>
      <c r="O136">
        <f t="shared" si="21"/>
        <v>-0.33345544782019237</v>
      </c>
      <c r="P136">
        <f t="shared" si="22"/>
        <v>-0.59821189866359092</v>
      </c>
      <c r="Q136">
        <f t="shared" si="23"/>
        <v>-0.63975065497524164</v>
      </c>
      <c r="R136">
        <f t="shared" si="24"/>
        <v>0.61714518011093888</v>
      </c>
      <c r="S136">
        <f t="shared" si="25"/>
        <v>1.1071451744411795</v>
      </c>
      <c r="T136">
        <f t="shared" si="26"/>
        <v>1.1840233403644467</v>
      </c>
      <c r="U136">
        <f t="shared" si="27"/>
        <v>0.8970638192185012</v>
      </c>
      <c r="V136">
        <f t="shared" si="28"/>
        <v>0.9593543143854506</v>
      </c>
      <c r="W136">
        <f t="shared" si="29"/>
        <v>1.7210609982569181</v>
      </c>
    </row>
    <row r="137" spans="1:23" x14ac:dyDescent="0.3">
      <c r="A137">
        <v>134</v>
      </c>
      <c r="B137">
        <f>SAP!J137</f>
        <v>-8.2931845373150105E-3</v>
      </c>
      <c r="C137">
        <f>SAP!K137</f>
        <v>-0.67392803665139067</v>
      </c>
      <c r="D137">
        <f>'Deutsche Bank'!J137</f>
        <v>8.6831225734608566E-3</v>
      </c>
      <c r="E137">
        <f>'Deutsche Bank'!K137</f>
        <v>0.36739935728795708</v>
      </c>
      <c r="F137">
        <f>'Porsche Automobil Hoding Vz'!J137</f>
        <v>-1.4796560462567993E-2</v>
      </c>
      <c r="G137">
        <f>'Porsche Automobil Hoding Vz'!K137</f>
        <v>-0.77764841234892157</v>
      </c>
      <c r="H137">
        <f>Siemens!J137</f>
        <v>1.2345835822299141E-2</v>
      </c>
      <c r="I137">
        <f>Siemens!K137</f>
        <v>0.6807471842049041</v>
      </c>
      <c r="J137">
        <f>'Airbus SE'!J137</f>
        <v>-1.4953886440929572E-2</v>
      </c>
      <c r="K137">
        <f>'Airbus SE'!K137</f>
        <v>-0.75864104515657249</v>
      </c>
      <c r="N137">
        <f t="shared" si="20"/>
        <v>-0.24760072752405571</v>
      </c>
      <c r="O137">
        <f t="shared" si="21"/>
        <v>0.52407906773937973</v>
      </c>
      <c r="P137">
        <f t="shared" si="22"/>
        <v>-0.45877461330717362</v>
      </c>
      <c r="Q137">
        <f t="shared" si="23"/>
        <v>0.51126947008552792</v>
      </c>
      <c r="R137">
        <f t="shared" si="24"/>
        <v>-0.285707526892994</v>
      </c>
      <c r="S137">
        <f t="shared" si="25"/>
        <v>0.25010607795246831</v>
      </c>
      <c r="T137">
        <f t="shared" si="26"/>
        <v>-0.27872423240278876</v>
      </c>
      <c r="U137">
        <f t="shared" si="27"/>
        <v>-0.52938196700794249</v>
      </c>
      <c r="V137">
        <f t="shared" si="28"/>
        <v>0.58995600430873507</v>
      </c>
      <c r="W137">
        <f t="shared" si="29"/>
        <v>-0.5164427553126022</v>
      </c>
    </row>
    <row r="138" spans="1:23" x14ac:dyDescent="0.3">
      <c r="A138">
        <v>135</v>
      </c>
      <c r="B138">
        <f>SAP!J138</f>
        <v>1.7684528213093409E-2</v>
      </c>
      <c r="C138">
        <f>SAP!K138</f>
        <v>1.2790130143486595</v>
      </c>
      <c r="D138">
        <f>'Deutsche Bank'!J138</f>
        <v>1.5379285179487707E-2</v>
      </c>
      <c r="E138">
        <f>'Deutsche Bank'!K138</f>
        <v>0.68304241143404443</v>
      </c>
      <c r="F138">
        <f>'Porsche Automobil Hoding Vz'!J138</f>
        <v>2.4925366195870605E-2</v>
      </c>
      <c r="G138">
        <f>'Porsche Automobil Hoding Vz'!K138</f>
        <v>1.1131180411565791</v>
      </c>
      <c r="H138">
        <f>Siemens!J138</f>
        <v>-1.1907527684666424E-2</v>
      </c>
      <c r="I138">
        <f>Siemens!K138</f>
        <v>-0.77793328682802265</v>
      </c>
      <c r="J138">
        <f>'Airbus SE'!J138</f>
        <v>5.5590567260823138E-3</v>
      </c>
      <c r="K138">
        <f>'Airbus SE'!K138</f>
        <v>0.22549000947857664</v>
      </c>
      <c r="N138">
        <f t="shared" si="20"/>
        <v>0.87362013357623447</v>
      </c>
      <c r="O138">
        <f t="shared" si="21"/>
        <v>1.4236924611455515</v>
      </c>
      <c r="P138">
        <f t="shared" si="22"/>
        <v>-0.99498679814806967</v>
      </c>
      <c r="Q138">
        <f t="shared" si="23"/>
        <v>0.28840465672870214</v>
      </c>
      <c r="R138">
        <f t="shared" si="24"/>
        <v>0.76030683104232966</v>
      </c>
      <c r="S138">
        <f t="shared" si="25"/>
        <v>-0.53136142816982479</v>
      </c>
      <c r="T138">
        <f t="shared" si="26"/>
        <v>0.15401923982853252</v>
      </c>
      <c r="U138">
        <f t="shared" si="27"/>
        <v>-0.8659315763845078</v>
      </c>
      <c r="V138">
        <f t="shared" si="28"/>
        <v>0.25099699765117167</v>
      </c>
      <c r="W138">
        <f t="shared" si="29"/>
        <v>-0.17541618422055111</v>
      </c>
    </row>
    <row r="139" spans="1:23" x14ac:dyDescent="0.3">
      <c r="A139">
        <v>136</v>
      </c>
      <c r="B139">
        <f>SAP!J139</f>
        <v>-1.2784628234758639E-2</v>
      </c>
      <c r="C139">
        <f>SAP!K139</f>
        <v>-1.0115838133269259</v>
      </c>
      <c r="D139">
        <f>'Deutsche Bank'!J139</f>
        <v>-6.9866068345919201E-3</v>
      </c>
      <c r="E139">
        <f>'Deutsche Bank'!K139</f>
        <v>-0.37123880594136449</v>
      </c>
      <c r="F139">
        <f>'Porsche Automobil Hoding Vz'!J139</f>
        <v>1.2733448240031637E-3</v>
      </c>
      <c r="G139">
        <f>'Porsche Automobil Hoding Vz'!K139</f>
        <v>-1.2719810367211877E-2</v>
      </c>
      <c r="H139">
        <f>Siemens!J139</f>
        <v>1.1697617944478971E-3</v>
      </c>
      <c r="I139">
        <f>Siemens!K139</f>
        <v>8.5797579193546032E-3</v>
      </c>
      <c r="J139">
        <f>'Airbus SE'!J139</f>
        <v>-1.2864211707149988E-2</v>
      </c>
      <c r="K139">
        <f>'Airbus SE'!K139</f>
        <v>-0.65838659688675383</v>
      </c>
      <c r="N139">
        <f t="shared" si="20"/>
        <v>0.37553916696910011</v>
      </c>
      <c r="O139">
        <f t="shared" si="21"/>
        <v>1.2867154276059556E-2</v>
      </c>
      <c r="P139">
        <f t="shared" si="22"/>
        <v>-8.6791442334826219E-3</v>
      </c>
      <c r="Q139">
        <f t="shared" si="23"/>
        <v>0.66601322432204002</v>
      </c>
      <c r="R139">
        <f t="shared" si="24"/>
        <v>4.7220872125243261E-3</v>
      </c>
      <c r="S139">
        <f t="shared" si="25"/>
        <v>-3.1851390852471687E-3</v>
      </c>
      <c r="T139">
        <f t="shared" si="26"/>
        <v>0.24441865407603697</v>
      </c>
      <c r="U139">
        <f t="shared" si="27"/>
        <v>-1.0913289373077489E-4</v>
      </c>
      <c r="V139">
        <f t="shared" si="28"/>
        <v>8.3745526607134791E-3</v>
      </c>
      <c r="W139">
        <f t="shared" si="29"/>
        <v>-5.6487976186360526E-3</v>
      </c>
    </row>
    <row r="140" spans="1:23" x14ac:dyDescent="0.3">
      <c r="A140">
        <v>137</v>
      </c>
      <c r="B140">
        <f>SAP!J140</f>
        <v>1.6939103961906356E-4</v>
      </c>
      <c r="C140">
        <f>SAP!K140</f>
        <v>-3.7732256053841583E-2</v>
      </c>
      <c r="D140">
        <f>'Deutsche Bank'!J140</f>
        <v>-8.7559844342688011E-3</v>
      </c>
      <c r="E140">
        <f>'Deutsche Bank'!K140</f>
        <v>-0.45464355316136412</v>
      </c>
      <c r="F140">
        <f>'Porsche Automobil Hoding Vz'!J140</f>
        <v>-1.3499466762341848E-2</v>
      </c>
      <c r="G140">
        <f>'Porsche Automobil Hoding Vz'!K140</f>
        <v>-0.71590666259620916</v>
      </c>
      <c r="H140">
        <f>Siemens!J140</f>
        <v>1.464129104889448E-3</v>
      </c>
      <c r="I140">
        <f>Siemens!K140</f>
        <v>2.6284017657524823E-2</v>
      </c>
      <c r="J140">
        <f>'Airbus SE'!J140</f>
        <v>-2.1280376890485514E-3</v>
      </c>
      <c r="K140">
        <f>'Airbus SE'!K140</f>
        <v>-0.14330681661552652</v>
      </c>
      <c r="N140">
        <f t="shared" si="20"/>
        <v>1.7154726961112927E-2</v>
      </c>
      <c r="O140">
        <f t="shared" si="21"/>
        <v>2.7012773503731338E-2</v>
      </c>
      <c r="P140">
        <f t="shared" si="22"/>
        <v>-9.9175528437742003E-4</v>
      </c>
      <c r="Q140">
        <f t="shared" si="23"/>
        <v>5.4072894987979665E-3</v>
      </c>
      <c r="R140">
        <f t="shared" si="24"/>
        <v>0.32548234881463439</v>
      </c>
      <c r="S140">
        <f t="shared" si="25"/>
        <v>-1.1949859179173119E-2</v>
      </c>
      <c r="T140">
        <f t="shared" si="26"/>
        <v>6.5153520298326995E-2</v>
      </c>
      <c r="U140">
        <f t="shared" si="27"/>
        <v>-1.8816903360818427E-2</v>
      </c>
      <c r="V140">
        <f t="shared" si="28"/>
        <v>0.10259430481050857</v>
      </c>
      <c r="W140">
        <f t="shared" si="29"/>
        <v>-3.7666788983661708E-3</v>
      </c>
    </row>
    <row r="141" spans="1:23" x14ac:dyDescent="0.3">
      <c r="A141">
        <v>138</v>
      </c>
      <c r="B141">
        <f>SAP!J141</f>
        <v>-1.1851351594545604E-3</v>
      </c>
      <c r="C141">
        <f>SAP!K141</f>
        <v>-0.13956223024140191</v>
      </c>
      <c r="D141">
        <f>'Deutsche Bank'!J141</f>
        <v>4.9158041641370279E-3</v>
      </c>
      <c r="E141">
        <f>'Deutsche Bank'!K141</f>
        <v>0.18981587274272163</v>
      </c>
      <c r="F141">
        <f>'Porsche Automobil Hoding Vz'!J141</f>
        <v>3.5398152069979448E-2</v>
      </c>
      <c r="G141">
        <f>'Porsche Automobil Hoding Vz'!K141</f>
        <v>1.6116233723753155</v>
      </c>
      <c r="H141">
        <f>Siemens!J141</f>
        <v>2.0726130517116952E-2</v>
      </c>
      <c r="I141">
        <f>Siemens!K141</f>
        <v>1.1847668517994956</v>
      </c>
      <c r="J141">
        <f>'Airbus SE'!J141</f>
        <v>1.595603565191682E-3</v>
      </c>
      <c r="K141">
        <f>'Airbus SE'!K141</f>
        <v>3.5338976178926243E-2</v>
      </c>
      <c r="N141">
        <f t="shared" si="20"/>
        <v>-2.6491126535192359E-2</v>
      </c>
      <c r="O141">
        <f t="shared" si="21"/>
        <v>-0.22492175215786839</v>
      </c>
      <c r="P141">
        <f t="shared" si="22"/>
        <v>-0.16534870415322209</v>
      </c>
      <c r="Q141">
        <f t="shared" si="23"/>
        <v>-4.9319863299787216E-3</v>
      </c>
      <c r="R141">
        <f t="shared" si="24"/>
        <v>0.30591169695998877</v>
      </c>
      <c r="S141">
        <f t="shared" si="25"/>
        <v>0.22488755397096799</v>
      </c>
      <c r="T141">
        <f t="shared" si="26"/>
        <v>6.707898605237135E-3</v>
      </c>
      <c r="U141">
        <f t="shared" si="27"/>
        <v>1.9093979491755888</v>
      </c>
      <c r="V141">
        <f t="shared" si="28"/>
        <v>5.6953119965772049E-2</v>
      </c>
      <c r="W141">
        <f t="shared" si="29"/>
        <v>4.1868447553323813E-2</v>
      </c>
    </row>
    <row r="142" spans="1:23" x14ac:dyDescent="0.3">
      <c r="A142">
        <v>139</v>
      </c>
      <c r="B142">
        <f>SAP!J142</f>
        <v>-9.7660314834528191E-3</v>
      </c>
      <c r="C142">
        <f>SAP!K142</f>
        <v>-0.78465307586437383</v>
      </c>
      <c r="D142">
        <f>'Deutsche Bank'!J142</f>
        <v>-3.4442866475612302E-2</v>
      </c>
      <c r="E142">
        <f>'Deutsche Bank'!K142</f>
        <v>-1.6654692717188078</v>
      </c>
      <c r="F142">
        <f>'Porsche Automobil Hoding Vz'!J142</f>
        <v>-3.0567732092769924E-2</v>
      </c>
      <c r="G142">
        <f>'Porsche Automobil Hoding Vz'!K142</f>
        <v>-1.5283572716466249</v>
      </c>
      <c r="H142">
        <f>Siemens!J142</f>
        <v>-2.7297895680351555E-2</v>
      </c>
      <c r="I142">
        <f>Siemens!K142</f>
        <v>-1.7035628074868185</v>
      </c>
      <c r="J142">
        <f>'Airbus SE'!J142</f>
        <v>-1.6017239375286582E-2</v>
      </c>
      <c r="K142">
        <f>'Airbus SE'!K142</f>
        <v>-0.80965657404572056</v>
      </c>
      <c r="N142">
        <f t="shared" si="20"/>
        <v>1.306815586811761</v>
      </c>
      <c r="O142">
        <f t="shared" si="21"/>
        <v>1.1992302342172065</v>
      </c>
      <c r="P142">
        <f t="shared" si="22"/>
        <v>1.3367057968226803</v>
      </c>
      <c r="Q142">
        <f t="shared" si="23"/>
        <v>0.63529952121878575</v>
      </c>
      <c r="R142">
        <f t="shared" si="24"/>
        <v>2.5454320721354486</v>
      </c>
      <c r="S142">
        <f t="shared" si="25"/>
        <v>2.8372315083123194</v>
      </c>
      <c r="T142">
        <f t="shared" si="26"/>
        <v>1.3484581447182711</v>
      </c>
      <c r="U142">
        <f t="shared" si="27"/>
        <v>2.6036526045292185</v>
      </c>
      <c r="V142">
        <f t="shared" si="28"/>
        <v>1.237444512479271</v>
      </c>
      <c r="W142">
        <f t="shared" si="29"/>
        <v>1.379300826381487</v>
      </c>
    </row>
    <row r="143" spans="1:23" x14ac:dyDescent="0.3">
      <c r="A143">
        <v>140</v>
      </c>
      <c r="B143">
        <f>SAP!J143</f>
        <v>4.5343935278554966E-3</v>
      </c>
      <c r="C143">
        <f>SAP!K143</f>
        <v>0.29041797906877409</v>
      </c>
      <c r="D143">
        <f>'Deutsche Bank'!J143</f>
        <v>1.5882823421831792E-3</v>
      </c>
      <c r="E143">
        <f>'Deutsche Bank'!K143</f>
        <v>3.2963476465196956E-2</v>
      </c>
      <c r="F143">
        <f>'Porsche Automobil Hoding Vz'!J143</f>
        <v>4.6423379427527342E-3</v>
      </c>
      <c r="G143">
        <f>'Porsche Automobil Hoding Vz'!K143</f>
        <v>0.147644494863922</v>
      </c>
      <c r="H143">
        <f>Siemens!J143</f>
        <v>4.5225841182990065E-3</v>
      </c>
      <c r="I143">
        <f>Siemens!K143</f>
        <v>0.21022999275132917</v>
      </c>
      <c r="J143">
        <f>'Airbus SE'!J143</f>
        <v>4.5502353622754264E-3</v>
      </c>
      <c r="K143">
        <f>'Airbus SE'!K143</f>
        <v>0.17709069278284553</v>
      </c>
      <c r="N143">
        <f t="shared" si="20"/>
        <v>9.5731862181035968E-3</v>
      </c>
      <c r="O143">
        <f t="shared" si="21"/>
        <v>4.2878615819010223E-2</v>
      </c>
      <c r="P143">
        <f t="shared" si="22"/>
        <v>6.1054569634484045E-2</v>
      </c>
      <c r="Q143">
        <f t="shared" si="23"/>
        <v>5.1430321109883138E-2</v>
      </c>
      <c r="R143">
        <f t="shared" si="24"/>
        <v>4.8668758316627861E-3</v>
      </c>
      <c r="S143">
        <f t="shared" si="25"/>
        <v>6.9299114183369653E-3</v>
      </c>
      <c r="T143">
        <f t="shared" si="26"/>
        <v>5.8375248837527535E-3</v>
      </c>
      <c r="U143">
        <f t="shared" si="27"/>
        <v>3.1039301085015979E-2</v>
      </c>
      <c r="V143">
        <f t="shared" si="28"/>
        <v>2.6146465881025226E-2</v>
      </c>
      <c r="W143">
        <f t="shared" si="29"/>
        <v>3.722977506006548E-2</v>
      </c>
    </row>
    <row r="144" spans="1:23" x14ac:dyDescent="0.3">
      <c r="A144">
        <v>141</v>
      </c>
      <c r="B144">
        <f>SAP!J144</f>
        <v>-1.2046322683827378E-2</v>
      </c>
      <c r="C144">
        <f>SAP!K144</f>
        <v>-0.95607980369958878</v>
      </c>
      <c r="D144">
        <f>'Deutsche Bank'!J144</f>
        <v>-2.3390837768728176E-2</v>
      </c>
      <c r="E144">
        <f>'Deutsche Bank'!K144</f>
        <v>-1.1444998298460354</v>
      </c>
      <c r="F144">
        <f>'Porsche Automobil Hoding Vz'!J144</f>
        <v>-1.0101095986503821E-2</v>
      </c>
      <c r="G144">
        <f>'Porsche Automobil Hoding Vz'!K144</f>
        <v>-0.55414397885783229</v>
      </c>
      <c r="H144">
        <f>Siemens!J144</f>
        <v>-1.3218291085852844E-2</v>
      </c>
      <c r="I144">
        <f>Siemens!K144</f>
        <v>-0.85676709373097892</v>
      </c>
      <c r="J144">
        <f>'Airbus SE'!J144</f>
        <v>8.8090774017384622E-3</v>
      </c>
      <c r="K144">
        <f>'Airbus SE'!K144</f>
        <v>0.38141333306400649</v>
      </c>
      <c r="N144">
        <f t="shared" si="20"/>
        <v>1.0942331726534102</v>
      </c>
      <c r="O144">
        <f t="shared" si="21"/>
        <v>0.52980586652770534</v>
      </c>
      <c r="P144">
        <f t="shared" si="22"/>
        <v>0.81913771479058151</v>
      </c>
      <c r="Q144">
        <f t="shared" si="23"/>
        <v>-0.3646615846042412</v>
      </c>
      <c r="R144">
        <f t="shared" si="24"/>
        <v>0.63421768951299407</v>
      </c>
      <c r="S144">
        <f t="shared" si="25"/>
        <v>0.98056979299278757</v>
      </c>
      <c r="T144">
        <f t="shared" si="26"/>
        <v>-0.43652749479276465</v>
      </c>
      <c r="U144">
        <f t="shared" si="27"/>
        <v>0.47477232627454602</v>
      </c>
      <c r="V144">
        <f t="shared" si="28"/>
        <v>-0.21135790197351614</v>
      </c>
      <c r="W144">
        <f t="shared" si="29"/>
        <v>-0.32678239287949473</v>
      </c>
    </row>
    <row r="145" spans="1:23" x14ac:dyDescent="0.3">
      <c r="A145">
        <v>142</v>
      </c>
      <c r="B145">
        <f>SAP!J145</f>
        <v>2.8312118170804859E-3</v>
      </c>
      <c r="C145">
        <f>SAP!K145</f>
        <v>0.16237693433773945</v>
      </c>
      <c r="D145">
        <f>'Deutsche Bank'!J145</f>
        <v>2.0725396019723751E-3</v>
      </c>
      <c r="E145">
        <f>'Deutsche Bank'!K145</f>
        <v>5.5790347535308503E-2</v>
      </c>
      <c r="F145">
        <f>'Porsche Automobil Hoding Vz'!J145</f>
        <v>-1.7435061822101534E-2</v>
      </c>
      <c r="G145">
        <f>'Porsche Automobil Hoding Vz'!K145</f>
        <v>-0.90324125936846189</v>
      </c>
      <c r="H145">
        <f>Siemens!J145</f>
        <v>2.0850795480190358E-2</v>
      </c>
      <c r="I145">
        <f>Siemens!K145</f>
        <v>1.1922646302830857</v>
      </c>
      <c r="J145">
        <f>'Airbus SE'!J145</f>
        <v>5.8567919656544115E-3</v>
      </c>
      <c r="K145">
        <f>'Airbus SE'!K145</f>
        <v>0.23977418571484416</v>
      </c>
      <c r="N145">
        <f t="shared" si="20"/>
        <v>9.0590655984204519E-3</v>
      </c>
      <c r="O145">
        <f t="shared" si="21"/>
        <v>-0.14666554666360981</v>
      </c>
      <c r="P145">
        <f t="shared" si="22"/>
        <v>0.19359627558468581</v>
      </c>
      <c r="Q145">
        <f t="shared" si="23"/>
        <v>3.8933797209704191E-2</v>
      </c>
      <c r="R145">
        <f t="shared" si="24"/>
        <v>-5.0392143768396215E-2</v>
      </c>
      <c r="S145">
        <f t="shared" si="25"/>
        <v>6.6516858077549451E-2</v>
      </c>
      <c r="T145">
        <f t="shared" si="26"/>
        <v>1.3377085151026759E-2</v>
      </c>
      <c r="U145">
        <f t="shared" si="27"/>
        <v>-1.0769026061573679</v>
      </c>
      <c r="V145">
        <f t="shared" si="28"/>
        <v>-0.21657393746912329</v>
      </c>
      <c r="W145">
        <f t="shared" si="29"/>
        <v>0.28587428088273659</v>
      </c>
    </row>
    <row r="146" spans="1:23" x14ac:dyDescent="0.3">
      <c r="A146">
        <v>143</v>
      </c>
      <c r="B146">
        <f>SAP!J146</f>
        <v>1.3263016545794133E-2</v>
      </c>
      <c r="C146">
        <f>SAP!K146</f>
        <v>0.94661455704380404</v>
      </c>
      <c r="D146">
        <f>'Deutsche Bank'!J146</f>
        <v>-1.0833224337069966E-2</v>
      </c>
      <c r="E146">
        <f>'Deutsche Bank'!K146</f>
        <v>-0.55256028333815999</v>
      </c>
      <c r="F146">
        <f>'Porsche Automobil Hoding Vz'!J146</f>
        <v>-1.2473323971438787E-2</v>
      </c>
      <c r="G146">
        <f>'Porsche Automobil Hoding Vz'!K146</f>
        <v>-0.66706219484847373</v>
      </c>
      <c r="H146">
        <f>Siemens!J146</f>
        <v>-7.1937475317230375E-3</v>
      </c>
      <c r="I146">
        <f>Siemens!K146</f>
        <v>-0.49443038003052375</v>
      </c>
      <c r="J146">
        <f>'Airbus SE'!J146</f>
        <v>1.0685664418374349E-3</v>
      </c>
      <c r="K146">
        <f>'Airbus SE'!K146</f>
        <v>1.0053789367089261E-2</v>
      </c>
      <c r="N146">
        <f t="shared" si="20"/>
        <v>-0.52306160785215117</v>
      </c>
      <c r="O146">
        <f t="shared" si="21"/>
        <v>-0.63145078409715572</v>
      </c>
      <c r="P146">
        <f t="shared" si="22"/>
        <v>-0.46803499518159392</v>
      </c>
      <c r="Q146">
        <f t="shared" si="23"/>
        <v>9.5170633683389072E-3</v>
      </c>
      <c r="R146">
        <f t="shared" si="24"/>
        <v>0.36859207538964756</v>
      </c>
      <c r="S146">
        <f t="shared" si="25"/>
        <v>0.27320259088066035</v>
      </c>
      <c r="T146">
        <f t="shared" si="26"/>
        <v>-5.555324701301022E-3</v>
      </c>
      <c r="U146">
        <f t="shared" si="27"/>
        <v>0.32981581450292613</v>
      </c>
      <c r="V146">
        <f t="shared" si="28"/>
        <v>-6.7065028017548097E-3</v>
      </c>
      <c r="W146">
        <f t="shared" si="29"/>
        <v>-4.9708988975167819E-3</v>
      </c>
    </row>
    <row r="147" spans="1:23" x14ac:dyDescent="0.3">
      <c r="A147">
        <v>144</v>
      </c>
      <c r="B147">
        <f>SAP!J147</f>
        <v>1.9626877995344624E-2</v>
      </c>
      <c r="C147">
        <f>SAP!K147</f>
        <v>1.4250341310499275</v>
      </c>
      <c r="D147">
        <f>'Deutsche Bank'!J147</f>
        <v>-1.712631940437517E-2</v>
      </c>
      <c r="E147">
        <f>'Deutsche Bank'!K147</f>
        <v>-0.84920357949827208</v>
      </c>
      <c r="F147">
        <f>'Porsche Automobil Hoding Vz'!J147</f>
        <v>1.5770936192995317E-2</v>
      </c>
      <c r="G147">
        <f>'Porsche Automobil Hoding Vz'!K147</f>
        <v>0.67736654049960565</v>
      </c>
      <c r="H147">
        <f>Siemens!J147</f>
        <v>1.1919793841182294E-2</v>
      </c>
      <c r="I147">
        <f>Siemens!K147</f>
        <v>0.65512355812447021</v>
      </c>
      <c r="J147">
        <f>'Airbus SE'!J147</f>
        <v>1.4900194884418497E-2</v>
      </c>
      <c r="K147">
        <f>'Airbus SE'!K147</f>
        <v>0.67364140698450325</v>
      </c>
      <c r="N147">
        <f t="shared" si="20"/>
        <v>-1.2101440849948082</v>
      </c>
      <c r="O147">
        <f t="shared" si="21"/>
        <v>0.96527043944315105</v>
      </c>
      <c r="P147">
        <f t="shared" si="22"/>
        <v>0.93357343038224105</v>
      </c>
      <c r="Q147">
        <f t="shared" si="23"/>
        <v>0.95996199704141216</v>
      </c>
      <c r="R147">
        <f t="shared" si="24"/>
        <v>-0.57522209082462639</v>
      </c>
      <c r="S147">
        <f t="shared" si="25"/>
        <v>-0.55633327057294435</v>
      </c>
      <c r="T147">
        <f t="shared" si="26"/>
        <v>-0.5720586941094925</v>
      </c>
      <c r="U147">
        <f t="shared" si="27"/>
        <v>0.44375877816656473</v>
      </c>
      <c r="V147">
        <f t="shared" si="28"/>
        <v>0.45630214938637986</v>
      </c>
      <c r="W147">
        <f t="shared" si="29"/>
        <v>0.4413183554436621</v>
      </c>
    </row>
    <row r="148" spans="1:23" x14ac:dyDescent="0.3">
      <c r="A148">
        <v>145</v>
      </c>
      <c r="B148">
        <f>SAP!J148</f>
        <v>8.4812278180559676E-3</v>
      </c>
      <c r="C148">
        <f>SAP!K148</f>
        <v>0.58713134952152735</v>
      </c>
      <c r="D148">
        <f>'Deutsche Bank'!J148</f>
        <v>-1.0203316753882297E-2</v>
      </c>
      <c r="E148">
        <f>'Deutsche Bank'!K148</f>
        <v>-0.52286776165295124</v>
      </c>
      <c r="F148">
        <f>'Porsche Automobil Hoding Vz'!J148</f>
        <v>-3.0918297329201906E-3</v>
      </c>
      <c r="G148">
        <f>'Porsche Automobil Hoding Vz'!K148</f>
        <v>-0.22050242088600511</v>
      </c>
      <c r="H148">
        <f>Siemens!J148</f>
        <v>-6.6396407698989237E-3</v>
      </c>
      <c r="I148">
        <f>Siemens!K148</f>
        <v>-0.46110449877252857</v>
      </c>
      <c r="J148">
        <f>'Airbus SE'!J148</f>
        <v>-9.0391400893831105E-4</v>
      </c>
      <c r="K148">
        <f>'Airbus SE'!K148</f>
        <v>-8.4578134022182255E-2</v>
      </c>
      <c r="N148">
        <f t="shared" si="20"/>
        <v>-0.30699205452059758</v>
      </c>
      <c r="O148">
        <f t="shared" si="21"/>
        <v>-0.129463883947564</v>
      </c>
      <c r="P148">
        <f t="shared" si="22"/>
        <v>-0.27072890663476212</v>
      </c>
      <c r="Q148">
        <f t="shared" si="23"/>
        <v>-4.9658473968456476E-2</v>
      </c>
      <c r="R148">
        <f t="shared" si="24"/>
        <v>0.11529360724772246</v>
      </c>
      <c r="S148">
        <f t="shared" si="25"/>
        <v>0.24109667716129801</v>
      </c>
      <c r="T148">
        <f t="shared" si="26"/>
        <v>4.4223179620961756E-2</v>
      </c>
      <c r="U148">
        <f t="shared" si="27"/>
        <v>0.10167465826077052</v>
      </c>
      <c r="V148">
        <f t="shared" si="28"/>
        <v>1.8649683305912181E-2</v>
      </c>
      <c r="W148">
        <f t="shared" si="29"/>
        <v>3.8999358095414098E-2</v>
      </c>
    </row>
    <row r="149" spans="1:23" x14ac:dyDescent="0.3">
      <c r="A149">
        <v>146</v>
      </c>
      <c r="B149">
        <f>SAP!J149</f>
        <v>-8.1364596712172593E-3</v>
      </c>
      <c r="C149">
        <f>SAP!K149</f>
        <v>-0.6621458436748372</v>
      </c>
      <c r="D149">
        <f>'Deutsche Bank'!J149</f>
        <v>-2.1729249995471274E-2</v>
      </c>
      <c r="E149">
        <f>'Deutsche Bank'!K149</f>
        <v>-1.0661760688593234</v>
      </c>
      <c r="F149">
        <f>'Porsche Automobil Hoding Vz'!J149</f>
        <v>-1.8505197015147303E-3</v>
      </c>
      <c r="G149">
        <f>'Porsche Automobil Hoding Vz'!K149</f>
        <v>-0.16141597762349791</v>
      </c>
      <c r="H149">
        <f>Siemens!J149</f>
        <v>4.4127381755983732E-4</v>
      </c>
      <c r="I149">
        <f>Siemens!K149</f>
        <v>-3.5234007745094831E-2</v>
      </c>
      <c r="J149">
        <f>'Airbus SE'!J149</f>
        <v>2.3518780628266219E-3</v>
      </c>
      <c r="K149">
        <f>'Airbus SE'!K149</f>
        <v>7.1622078651907894E-2</v>
      </c>
      <c r="N149">
        <f t="shared" si="20"/>
        <v>0.70596405262077799</v>
      </c>
      <c r="O149">
        <f t="shared" si="21"/>
        <v>0.10688091868610966</v>
      </c>
      <c r="P149">
        <f t="shared" si="22"/>
        <v>2.3330051784421563E-2</v>
      </c>
      <c r="Q149">
        <f t="shared" si="23"/>
        <v>-4.7424261694713102E-2</v>
      </c>
      <c r="R149">
        <f t="shared" si="24"/>
        <v>0.17209785247370551</v>
      </c>
      <c r="S149">
        <f t="shared" si="25"/>
        <v>3.7565655867824156E-2</v>
      </c>
      <c r="T149">
        <f t="shared" si="26"/>
        <v>-7.6361746260624419E-2</v>
      </c>
      <c r="U149">
        <f t="shared" si="27"/>
        <v>5.6873318057683794E-3</v>
      </c>
      <c r="V149">
        <f t="shared" si="28"/>
        <v>-1.1560947845024773E-2</v>
      </c>
      <c r="W149">
        <f t="shared" si="29"/>
        <v>-2.5235328739411137E-3</v>
      </c>
    </row>
    <row r="150" spans="1:23" x14ac:dyDescent="0.3">
      <c r="A150">
        <v>147</v>
      </c>
      <c r="B150">
        <f>SAP!J150</f>
        <v>3.4542348680876036E-3</v>
      </c>
      <c r="C150">
        <f>SAP!K150</f>
        <v>0.20921428694538846</v>
      </c>
      <c r="D150">
        <f>'Deutsche Bank'!J150</f>
        <v>-7.3010789156157168E-3</v>
      </c>
      <c r="E150">
        <f>'Deutsche Bank'!K150</f>
        <v>-0.38606235995850963</v>
      </c>
      <c r="F150">
        <f>'Porsche Automobil Hoding Vz'!J150</f>
        <v>-3.8683308174093441E-2</v>
      </c>
      <c r="G150">
        <f>'Porsche Automobil Hoding Vz'!K150</f>
        <v>-1.9146592538587162</v>
      </c>
      <c r="H150">
        <f>Siemens!J150</f>
        <v>-7.353482205025441E-4</v>
      </c>
      <c r="I150">
        <f>Siemens!K150</f>
        <v>-0.10600009296109512</v>
      </c>
      <c r="J150">
        <f>'Airbus SE'!J150</f>
        <v>-7.9379814256005793E-3</v>
      </c>
      <c r="K150">
        <f>'Airbus SE'!K150</f>
        <v>-0.4220452701992562</v>
      </c>
      <c r="N150">
        <f t="shared" si="20"/>
        <v>-8.0769761355173483E-2</v>
      </c>
      <c r="O150">
        <f t="shared" si="21"/>
        <v>-0.40057407053944083</v>
      </c>
      <c r="P150">
        <f t="shared" si="22"/>
        <v>-2.2176733865000409E-2</v>
      </c>
      <c r="Q150">
        <f t="shared" si="23"/>
        <v>-8.8297900263411194E-2</v>
      </c>
      <c r="R150">
        <f t="shared" si="24"/>
        <v>0.73917787006109514</v>
      </c>
      <c r="S150">
        <f t="shared" si="25"/>
        <v>4.092264604438179E-2</v>
      </c>
      <c r="T150">
        <f t="shared" si="26"/>
        <v>0.1629357930224517</v>
      </c>
      <c r="U150">
        <f t="shared" si="27"/>
        <v>0.20295405889784493</v>
      </c>
      <c r="V150">
        <f t="shared" si="28"/>
        <v>0.80807288213430817</v>
      </c>
      <c r="W150">
        <f t="shared" si="29"/>
        <v>4.4736837874911665E-2</v>
      </c>
    </row>
    <row r="151" spans="1:23" x14ac:dyDescent="0.3">
      <c r="A151">
        <v>148</v>
      </c>
      <c r="B151">
        <f>SAP!J151</f>
        <v>6.944472352810995E-3</v>
      </c>
      <c r="C151">
        <f>SAP!K151</f>
        <v>0.47160182379842824</v>
      </c>
      <c r="D151">
        <f>'Deutsche Bank'!J151</f>
        <v>-1.6164228597389556E-4</v>
      </c>
      <c r="E151">
        <f>'Deutsche Bank'!K151</f>
        <v>-4.9524298497109646E-2</v>
      </c>
      <c r="F151">
        <f>'Porsche Automobil Hoding Vz'!J151</f>
        <v>1.4531956735388788E-2</v>
      </c>
      <c r="G151">
        <f>'Porsche Automobil Hoding Vz'!K151</f>
        <v>0.6183910327109573</v>
      </c>
      <c r="H151">
        <f>Siemens!J151</f>
        <v>2.9407440294265306E-4</v>
      </c>
      <c r="I151">
        <f>Siemens!K151</f>
        <v>-4.4087085438335144E-2</v>
      </c>
      <c r="J151">
        <f>'Airbus SE'!J151</f>
        <v>1.2840397054426007E-2</v>
      </c>
      <c r="K151">
        <f>'Airbus SE'!K151</f>
        <v>0.57482033609957917</v>
      </c>
      <c r="N151">
        <f t="shared" si="20"/>
        <v>-2.3355749493574669E-2</v>
      </c>
      <c r="O151">
        <f t="shared" si="21"/>
        <v>0.29163433884708095</v>
      </c>
      <c r="P151">
        <f t="shared" si="22"/>
        <v>-2.0791549898675984E-2</v>
      </c>
      <c r="Q151">
        <f t="shared" si="23"/>
        <v>0.27108631886098705</v>
      </c>
      <c r="R151">
        <f t="shared" si="24"/>
        <v>-3.0625382091913345E-2</v>
      </c>
      <c r="S151">
        <f t="shared" si="25"/>
        <v>2.183381979115686E-3</v>
      </c>
      <c r="T151">
        <f t="shared" si="26"/>
        <v>-2.846757390720445E-2</v>
      </c>
      <c r="U151">
        <f t="shared" si="27"/>
        <v>-2.7263058293428278E-2</v>
      </c>
      <c r="V151">
        <f t="shared" si="28"/>
        <v>0.35546374126387831</v>
      </c>
      <c r="W151">
        <f t="shared" si="29"/>
        <v>-2.534215326931467E-2</v>
      </c>
    </row>
    <row r="152" spans="1:23" x14ac:dyDescent="0.3">
      <c r="A152">
        <v>149</v>
      </c>
      <c r="B152">
        <f>SAP!J152</f>
        <v>1.1388646964008591E-2</v>
      </c>
      <c r="C152">
        <f>SAP!K152</f>
        <v>0.80570402592103485</v>
      </c>
      <c r="D152">
        <f>'Deutsche Bank'!J152</f>
        <v>-1.3007007944922593E-2</v>
      </c>
      <c r="E152">
        <f>'Deutsche Bank'!K152</f>
        <v>-0.65502788118558186</v>
      </c>
      <c r="F152">
        <f>'Porsche Automobil Hoding Vz'!J152</f>
        <v>6.2355627970893789E-3</v>
      </c>
      <c r="G152">
        <f>'Porsche Automobil Hoding Vz'!K152</f>
        <v>0.22348210801330717</v>
      </c>
      <c r="H152">
        <f>Siemens!J152</f>
        <v>1.7662648100812898E-3</v>
      </c>
      <c r="I152">
        <f>Siemens!K152</f>
        <v>4.4455495301791638E-2</v>
      </c>
      <c r="J152">
        <f>'Airbus SE'!J152</f>
        <v>3.6409976735738542E-4</v>
      </c>
      <c r="K152">
        <f>'Airbus SE'!K152</f>
        <v>-2.3743775695455511E-2</v>
      </c>
      <c r="N152">
        <f t="shared" si="20"/>
        <v>-0.52775860096174854</v>
      </c>
      <c r="O152">
        <f t="shared" si="21"/>
        <v>0.18006043414764114</v>
      </c>
      <c r="P152">
        <f t="shared" si="22"/>
        <v>3.5817971538967174E-2</v>
      </c>
      <c r="Q152">
        <f t="shared" si="23"/>
        <v>-1.9130455668394525E-2</v>
      </c>
      <c r="R152">
        <f t="shared" si="24"/>
        <v>-0.14638701169484394</v>
      </c>
      <c r="S152">
        <f t="shared" si="25"/>
        <v>-2.9119588894588166E-2</v>
      </c>
      <c r="T152">
        <f t="shared" si="26"/>
        <v>1.5552835085139939E-2</v>
      </c>
      <c r="U152">
        <f t="shared" si="27"/>
        <v>9.9350078028200683E-3</v>
      </c>
      <c r="V152">
        <f t="shared" si="28"/>
        <v>-5.3063090446155261E-3</v>
      </c>
      <c r="W152">
        <f t="shared" si="29"/>
        <v>-1.0555413088761169E-3</v>
      </c>
    </row>
    <row r="153" spans="1:23" x14ac:dyDescent="0.3">
      <c r="A153">
        <v>150</v>
      </c>
      <c r="B153">
        <f>SAP!J153</f>
        <v>-5.4476894238419228E-3</v>
      </c>
      <c r="C153">
        <f>SAP!K153</f>
        <v>-0.46001065790008883</v>
      </c>
      <c r="D153">
        <f>'Deutsche Bank'!J153</f>
        <v>6.7232524743579963E-3</v>
      </c>
      <c r="E153">
        <f>'Deutsche Bank'!K153</f>
        <v>0.27501519337090463</v>
      </c>
      <c r="F153">
        <f>'Porsche Automobil Hoding Vz'!J153</f>
        <v>7.6970199728953193E-3</v>
      </c>
      <c r="G153">
        <f>'Porsche Automobil Hoding Vz'!K153</f>
        <v>0.29304757056021835</v>
      </c>
      <c r="H153">
        <f>Siemens!J153</f>
        <v>-4.5564861665359719E-3</v>
      </c>
      <c r="I153">
        <f>Siemens!K153</f>
        <v>-0.3358164356469675</v>
      </c>
      <c r="J153">
        <f>'Airbus SE'!J153</f>
        <v>-7.4376760102480453E-3</v>
      </c>
      <c r="K153">
        <f>'Airbus SE'!K153</f>
        <v>-0.39804256653836123</v>
      </c>
      <c r="N153">
        <f t="shared" si="20"/>
        <v>-0.12650992003507</v>
      </c>
      <c r="O153">
        <f t="shared" si="21"/>
        <v>-0.13480500572942875</v>
      </c>
      <c r="P153">
        <f t="shared" si="22"/>
        <v>0.15447913949562436</v>
      </c>
      <c r="Q153">
        <f t="shared" si="23"/>
        <v>0.18310382290555144</v>
      </c>
      <c r="R153">
        <f t="shared" si="24"/>
        <v>8.059253428449227E-2</v>
      </c>
      <c r="S153">
        <f t="shared" si="25"/>
        <v>-9.2354621986578719E-2</v>
      </c>
      <c r="T153">
        <f t="shared" si="26"/>
        <v>-0.10946775340639858</v>
      </c>
      <c r="U153">
        <f t="shared" si="27"/>
        <v>-9.8410190620535729E-2</v>
      </c>
      <c r="V153">
        <f t="shared" si="28"/>
        <v>-0.11664540710362083</v>
      </c>
      <c r="W153">
        <f t="shared" si="29"/>
        <v>0.13366923593068336</v>
      </c>
    </row>
    <row r="154" spans="1:23" x14ac:dyDescent="0.3">
      <c r="A154">
        <v>151</v>
      </c>
      <c r="B154">
        <f>SAP!J154</f>
        <v>1.7540786816337337E-3</v>
      </c>
      <c r="C154">
        <f>SAP!K154</f>
        <v>8.1400693749611175E-2</v>
      </c>
      <c r="D154">
        <f>'Deutsche Bank'!J154</f>
        <v>-1.60603870898543E-4</v>
      </c>
      <c r="E154">
        <f>'Deutsche Bank'!K154</f>
        <v>-4.9475349789448238E-2</v>
      </c>
      <c r="F154">
        <f>'Porsche Automobil Hoding Vz'!J154</f>
        <v>1.3098836489591106E-2</v>
      </c>
      <c r="G154">
        <f>'Porsche Automobil Hoding Vz'!K154</f>
        <v>0.55017440999036316</v>
      </c>
      <c r="H154">
        <f>Siemens!J154</f>
        <v>9.8740762448598016E-3</v>
      </c>
      <c r="I154">
        <f>Siemens!K154</f>
        <v>0.53208708501231738</v>
      </c>
      <c r="J154">
        <f>'Airbus SE'!J154</f>
        <v>1.8054652911816706E-2</v>
      </c>
      <c r="K154">
        <f>'Airbus SE'!K154</f>
        <v>0.82498000720536702</v>
      </c>
      <c r="N154">
        <f t="shared" si="20"/>
        <v>-4.0273277963657657E-3</v>
      </c>
      <c r="O154">
        <f t="shared" si="21"/>
        <v>4.4784578656498569E-2</v>
      </c>
      <c r="P154">
        <f t="shared" si="22"/>
        <v>4.3312257855210971E-2</v>
      </c>
      <c r="Q154">
        <f t="shared" si="23"/>
        <v>6.7153944916076097E-2</v>
      </c>
      <c r="R154">
        <f t="shared" si="24"/>
        <v>-2.7220071379476522E-2</v>
      </c>
      <c r="S154">
        <f t="shared" si="25"/>
        <v>-2.6325194649432282E-2</v>
      </c>
      <c r="T154">
        <f t="shared" si="26"/>
        <v>-4.0816174425787062E-2</v>
      </c>
      <c r="U154">
        <f t="shared" si="27"/>
        <v>0.29274069806014391</v>
      </c>
      <c r="V154">
        <f t="shared" si="28"/>
        <v>0.45388288871805832</v>
      </c>
      <c r="W154">
        <f t="shared" si="29"/>
        <v>0.43896120722734433</v>
      </c>
    </row>
    <row r="155" spans="1:23" x14ac:dyDescent="0.3">
      <c r="A155">
        <v>152</v>
      </c>
      <c r="B155">
        <f>SAP!J155</f>
        <v>3.5174148118783831E-3</v>
      </c>
      <c r="C155">
        <f>SAP!K155</f>
        <v>0.21396400094116544</v>
      </c>
      <c r="D155">
        <f>'Deutsche Bank'!J155</f>
        <v>2.1261857505969768E-2</v>
      </c>
      <c r="E155">
        <f>'Deutsche Bank'!K155</f>
        <v>0.96033452702497313</v>
      </c>
      <c r="F155">
        <f>'Porsche Automobil Hoding Vz'!J155</f>
        <v>4.832673634002102E-2</v>
      </c>
      <c r="G155">
        <f>'Porsche Automobil Hoding Vz'!K155</f>
        <v>2.2270248769224366</v>
      </c>
      <c r="H155">
        <f>Siemens!J155</f>
        <v>1.7932339460662101E-2</v>
      </c>
      <c r="I155">
        <f>Siemens!K155</f>
        <v>1.0167386748818186</v>
      </c>
      <c r="J155">
        <f>'Airbus SE'!J155</f>
        <v>1.9511907689510933E-2</v>
      </c>
      <c r="K155">
        <f>'Airbus SE'!K155</f>
        <v>0.89489341112639187</v>
      </c>
      <c r="N155">
        <f t="shared" si="20"/>
        <v>0.20547701764420501</v>
      </c>
      <c r="O155">
        <f t="shared" si="21"/>
        <v>0.47650315286183104</v>
      </c>
      <c r="P155">
        <f t="shared" si="22"/>
        <v>0.21754547478933273</v>
      </c>
      <c r="Q155">
        <f t="shared" si="23"/>
        <v>0.19147497466049007</v>
      </c>
      <c r="R155">
        <f t="shared" si="24"/>
        <v>2.1386888818521572</v>
      </c>
      <c r="S155">
        <f t="shared" si="25"/>
        <v>0.9764092544506292</v>
      </c>
      <c r="T155">
        <f t="shared" si="26"/>
        <v>0.85939704071182832</v>
      </c>
      <c r="U155">
        <f t="shared" si="27"/>
        <v>2.2643023222909631</v>
      </c>
      <c r="V155">
        <f t="shared" si="28"/>
        <v>1.9929498887724522</v>
      </c>
      <c r="W155">
        <f t="shared" si="29"/>
        <v>0.90987274098911819</v>
      </c>
    </row>
    <row r="156" spans="1:23" x14ac:dyDescent="0.3">
      <c r="A156">
        <v>153</v>
      </c>
      <c r="B156">
        <f>SAP!J156</f>
        <v>-1.3996029727325231E-2</v>
      </c>
      <c r="C156">
        <f>SAP!K156</f>
        <v>-1.1026540213474083</v>
      </c>
      <c r="D156">
        <f>'Deutsche Bank'!J156</f>
        <v>-1.2714107695622499E-2</v>
      </c>
      <c r="E156">
        <f>'Deutsche Bank'!K156</f>
        <v>-0.64122117804996492</v>
      </c>
      <c r="F156">
        <f>'Porsche Automobil Hoding Vz'!J156</f>
        <v>1.24008986106794E-2</v>
      </c>
      <c r="G156">
        <f>'Porsche Automobil Hoding Vz'!K156</f>
        <v>0.51695251873054704</v>
      </c>
      <c r="H156">
        <f>Siemens!J156</f>
        <v>-1.6895071826725519E-2</v>
      </c>
      <c r="I156">
        <f>Siemens!K156</f>
        <v>-1.0779012989491799</v>
      </c>
      <c r="J156">
        <f>'Airbus SE'!J156</f>
        <v>-1.2864911281167684E-2</v>
      </c>
      <c r="K156">
        <f>'Airbus SE'!K156</f>
        <v>-0.65842015972121515</v>
      </c>
      <c r="N156">
        <f t="shared" si="20"/>
        <v>0.70704511054991637</v>
      </c>
      <c r="O156">
        <f t="shared" si="21"/>
        <v>-0.5700197736239091</v>
      </c>
      <c r="P156">
        <f t="shared" si="22"/>
        <v>1.1885522019019081</v>
      </c>
      <c r="Q156">
        <f t="shared" si="23"/>
        <v>0.72600963685280073</v>
      </c>
      <c r="R156">
        <f t="shared" si="24"/>
        <v>-0.3314809030562979</v>
      </c>
      <c r="S156">
        <f t="shared" si="25"/>
        <v>0.69117314073378056</v>
      </c>
      <c r="T156">
        <f t="shared" si="26"/>
        <v>0.42219295046828365</v>
      </c>
      <c r="U156">
        <f t="shared" si="27"/>
        <v>-0.55722379143470691</v>
      </c>
      <c r="V156">
        <f t="shared" si="28"/>
        <v>-0.34037195995085123</v>
      </c>
      <c r="W156">
        <f t="shared" si="29"/>
        <v>0.70971194541782423</v>
      </c>
    </row>
    <row r="157" spans="1:23" x14ac:dyDescent="0.3">
      <c r="A157">
        <v>154</v>
      </c>
      <c r="B157">
        <f>SAP!J157</f>
        <v>1.0478614915446808E-2</v>
      </c>
      <c r="C157">
        <f>SAP!K157</f>
        <v>0.73729003726708631</v>
      </c>
      <c r="D157">
        <f>'Deutsche Bank'!J157</f>
        <v>7.9681696491768813E-3</v>
      </c>
      <c r="E157">
        <f>'Deutsche Bank'!K157</f>
        <v>0.33369797668101708</v>
      </c>
      <c r="F157">
        <f>'Porsche Automobil Hoding Vz'!J157</f>
        <v>1.0121098497931013E-2</v>
      </c>
      <c r="G157">
        <f>'Porsche Automobil Hoding Vz'!K157</f>
        <v>0.40843387584223784</v>
      </c>
      <c r="H157">
        <f>Siemens!J157</f>
        <v>3.6845478437387495E-2</v>
      </c>
      <c r="I157">
        <f>Siemens!K157</f>
        <v>2.1542397255446541</v>
      </c>
      <c r="J157">
        <f>'Airbus SE'!J157</f>
        <v>1.3615803000324025E-2</v>
      </c>
      <c r="K157">
        <f>'Airbus SE'!K157</f>
        <v>0.61202129088670931</v>
      </c>
      <c r="N157">
        <f t="shared" si="20"/>
        <v>0.24603219366309839</v>
      </c>
      <c r="O157">
        <f t="shared" si="21"/>
        <v>0.30113422754086405</v>
      </c>
      <c r="P157">
        <f t="shared" si="22"/>
        <v>1.5882994875290559</v>
      </c>
      <c r="Q157">
        <f t="shared" si="23"/>
        <v>0.4512372003661122</v>
      </c>
      <c r="R157">
        <f t="shared" si="24"/>
        <v>0.1362935579765405</v>
      </c>
      <c r="S157">
        <f t="shared" si="25"/>
        <v>0.71886543770012068</v>
      </c>
      <c r="T157">
        <f t="shared" si="26"/>
        <v>0.2042302664545991</v>
      </c>
      <c r="U157">
        <f t="shared" si="27"/>
        <v>0.87986448059752176</v>
      </c>
      <c r="V157">
        <f t="shared" si="28"/>
        <v>0.24997022793482837</v>
      </c>
      <c r="W157">
        <f t="shared" si="29"/>
        <v>1.3184405777072696</v>
      </c>
    </row>
    <row r="158" spans="1:23" x14ac:dyDescent="0.3">
      <c r="A158">
        <v>155</v>
      </c>
      <c r="B158">
        <f>SAP!J158</f>
        <v>-1.8266142374252604E-2</v>
      </c>
      <c r="C158">
        <f>SAP!K158</f>
        <v>-1.4236706697606847</v>
      </c>
      <c r="D158">
        <f>'Deutsche Bank'!J158</f>
        <v>1.0009108090720116E-2</v>
      </c>
      <c r="E158">
        <f>'Deutsche Bank'!K158</f>
        <v>0.42990353214841953</v>
      </c>
      <c r="F158">
        <f>'Porsche Automobil Hoding Vz'!J158</f>
        <v>3.0308751671701193E-2</v>
      </c>
      <c r="G158">
        <f>'Porsche Automobil Hoding Vz'!K158</f>
        <v>1.3693675617680583</v>
      </c>
      <c r="H158">
        <f>Siemens!J158</f>
        <v>-3.5361798639995459E-2</v>
      </c>
      <c r="I158">
        <f>Siemens!K158</f>
        <v>-2.188553590895435</v>
      </c>
      <c r="J158">
        <f>'Airbus SE'!J158</f>
        <v>8.6960161911899814E-2</v>
      </c>
      <c r="K158">
        <f>'Airbus SE'!K158</f>
        <v>4.1307977384939836</v>
      </c>
      <c r="N158">
        <f t="shared" si="20"/>
        <v>-0.61204104954622451</v>
      </c>
      <c r="O158">
        <f t="shared" si="21"/>
        <v>-1.9495284338108874</v>
      </c>
      <c r="P158">
        <f t="shared" si="22"/>
        <v>3.1157795565572552</v>
      </c>
      <c r="Q158">
        <f t="shared" si="23"/>
        <v>-5.8808955830076508</v>
      </c>
      <c r="R158">
        <f t="shared" si="24"/>
        <v>0.58869595161355737</v>
      </c>
      <c r="S158">
        <f t="shared" si="25"/>
        <v>-0.94086691902205466</v>
      </c>
      <c r="T158">
        <f t="shared" si="26"/>
        <v>1.7758445383692669</v>
      </c>
      <c r="U158">
        <f t="shared" si="27"/>
        <v>-2.9969342945632103</v>
      </c>
      <c r="V158">
        <f t="shared" si="28"/>
        <v>5.6565804273185156</v>
      </c>
      <c r="W158">
        <f t="shared" si="29"/>
        <v>-9.04047222384375</v>
      </c>
    </row>
    <row r="159" spans="1:23" x14ac:dyDescent="0.3">
      <c r="A159">
        <v>156</v>
      </c>
      <c r="B159">
        <f>SAP!J159</f>
        <v>8.135051354571151E-3</v>
      </c>
      <c r="C159">
        <f>SAP!K159</f>
        <v>0.56110664777333785</v>
      </c>
      <c r="D159">
        <f>'Deutsche Bank'!J159</f>
        <v>-1.1640429822804157E-2</v>
      </c>
      <c r="E159">
        <f>'Deutsche Bank'!K159</f>
        <v>-0.59061025611081852</v>
      </c>
      <c r="F159">
        <f>'Porsche Automobil Hoding Vz'!J159</f>
        <v>8.4697770834841219E-3</v>
      </c>
      <c r="G159">
        <f>'Porsche Automobil Hoding Vz'!K159</f>
        <v>0.32983086241745635</v>
      </c>
      <c r="H159">
        <f>Siemens!J159</f>
        <v>-5.0355556641433104E-3</v>
      </c>
      <c r="I159">
        <f>Siemens!K159</f>
        <v>-0.3646293184550235</v>
      </c>
      <c r="J159">
        <f>'Airbus SE'!J159</f>
        <v>4.5169977222008105E-3</v>
      </c>
      <c r="K159">
        <f>'Airbus SE'!K159</f>
        <v>0.17549608037087247</v>
      </c>
      <c r="N159">
        <f t="shared" si="20"/>
        <v>-0.33139534094689393</v>
      </c>
      <c r="O159">
        <f t="shared" si="21"/>
        <v>0.18507028954324795</v>
      </c>
      <c r="P159">
        <f t="shared" si="22"/>
        <v>-0.2045959345581751</v>
      </c>
      <c r="Q159">
        <f t="shared" si="23"/>
        <v>9.8472017354260533E-2</v>
      </c>
      <c r="R159">
        <f t="shared" si="24"/>
        <v>-0.19480149012562603</v>
      </c>
      <c r="S159">
        <f t="shared" si="25"/>
        <v>0.21535381515823462</v>
      </c>
      <c r="T159">
        <f t="shared" si="26"/>
        <v>-0.10364978497428579</v>
      </c>
      <c r="U159">
        <f t="shared" si="27"/>
        <v>-0.12026600256870973</v>
      </c>
      <c r="V159">
        <f t="shared" si="28"/>
        <v>5.7884023539608101E-2</v>
      </c>
      <c r="W159">
        <f t="shared" si="29"/>
        <v>-6.3991016177159257E-2</v>
      </c>
    </row>
    <row r="160" spans="1:23" x14ac:dyDescent="0.3">
      <c r="A160">
        <v>157</v>
      </c>
      <c r="B160">
        <f>SAP!J160</f>
        <v>1.739433383433195E-3</v>
      </c>
      <c r="C160">
        <f>SAP!K160</f>
        <v>8.0299695969907894E-2</v>
      </c>
      <c r="D160">
        <f>'Deutsche Bank'!J160</f>
        <v>2.0086286105443014E-2</v>
      </c>
      <c r="E160">
        <f>'Deutsche Bank'!K160</f>
        <v>0.90492055800111981</v>
      </c>
      <c r="F160">
        <f>'Porsche Automobil Hoding Vz'!J160</f>
        <v>1.1793407586448248E-2</v>
      </c>
      <c r="G160">
        <f>'Porsche Automobil Hoding Vz'!K160</f>
        <v>0.48803590400289909</v>
      </c>
      <c r="H160">
        <f>Siemens!J160</f>
        <v>-3.5393046826944618E-3</v>
      </c>
      <c r="I160">
        <f>Siemens!K160</f>
        <v>-0.27463965224742898</v>
      </c>
      <c r="J160">
        <f>'Airbus SE'!J160</f>
        <v>-4.4145649436222864E-3</v>
      </c>
      <c r="K160">
        <f>'Airbus SE'!K160</f>
        <v>-0.25300548151088947</v>
      </c>
      <c r="N160">
        <f t="shared" si="20"/>
        <v>7.2664845684409327E-2</v>
      </c>
      <c r="O160">
        <f t="shared" si="21"/>
        <v>3.9189134713831952E-2</v>
      </c>
      <c r="P160">
        <f t="shared" si="22"/>
        <v>-2.2053480576749777E-2</v>
      </c>
      <c r="Q160">
        <f t="shared" si="23"/>
        <v>-2.0316263244044577E-2</v>
      </c>
      <c r="R160">
        <f t="shared" si="24"/>
        <v>0.44163372257488437</v>
      </c>
      <c r="S160">
        <f t="shared" si="25"/>
        <v>-0.24852706736097693</v>
      </c>
      <c r="T160">
        <f t="shared" si="26"/>
        <v>-0.22894986150617611</v>
      </c>
      <c r="U160">
        <f t="shared" si="27"/>
        <v>-0.13403401095961584</v>
      </c>
      <c r="V160">
        <f t="shared" si="28"/>
        <v>-0.12347575888685572</v>
      </c>
      <c r="W160">
        <f t="shared" si="29"/>
        <v>6.9485337458844013E-2</v>
      </c>
    </row>
    <row r="161" spans="1:23" x14ac:dyDescent="0.3">
      <c r="A161">
        <v>158</v>
      </c>
      <c r="B161">
        <f>SAP!J161</f>
        <v>-1.0440230633360385E-3</v>
      </c>
      <c r="C161">
        <f>SAP!K161</f>
        <v>-0.12895376721194626</v>
      </c>
      <c r="D161">
        <f>'Deutsche Bank'!J161</f>
        <v>2.3217732027208983E-2</v>
      </c>
      <c r="E161">
        <f>'Deutsche Bank'!K161</f>
        <v>1.052530347785779</v>
      </c>
      <c r="F161">
        <f>'Porsche Automobil Hoding Vz'!J161</f>
        <v>1.4055045143644333E-2</v>
      </c>
      <c r="G161">
        <f>'Porsche Automobil Hoding Vz'!K161</f>
        <v>0.59569000799198735</v>
      </c>
      <c r="H161">
        <f>Siemens!J161</f>
        <v>7.3877404567199243E-3</v>
      </c>
      <c r="I161">
        <f>Siemens!K161</f>
        <v>0.3825503225113846</v>
      </c>
      <c r="J161">
        <f>'Airbus SE'!J161</f>
        <v>1.2057651107263275E-2</v>
      </c>
      <c r="K161">
        <f>'Airbus SE'!K161</f>
        <v>0.53726723666275855</v>
      </c>
      <c r="N161">
        <f t="shared" si="20"/>
        <v>-0.13572775345187618</v>
      </c>
      <c r="O161">
        <f t="shared" si="21"/>
        <v>-7.6816470621081143E-2</v>
      </c>
      <c r="P161">
        <f t="shared" si="22"/>
        <v>-4.9331305235988054E-2</v>
      </c>
      <c r="Q161">
        <f t="shared" si="23"/>
        <v>-6.9282634167215001E-2</v>
      </c>
      <c r="R161">
        <f t="shared" si="24"/>
        <v>0.62698181128431996</v>
      </c>
      <c r="S161">
        <f t="shared" si="25"/>
        <v>0.40264582399846954</v>
      </c>
      <c r="T161">
        <f t="shared" si="26"/>
        <v>0.56549007145855767</v>
      </c>
      <c r="U161">
        <f t="shared" si="27"/>
        <v>0.22788140467414403</v>
      </c>
      <c r="V161">
        <f t="shared" si="28"/>
        <v>0.32004472450147159</v>
      </c>
      <c r="W161">
        <f t="shared" si="29"/>
        <v>0.20553175466013868</v>
      </c>
    </row>
    <row r="162" spans="1:23" x14ac:dyDescent="0.3">
      <c r="A162">
        <v>159</v>
      </c>
      <c r="B162">
        <f>SAP!J162</f>
        <v>2.5540798285135953E-2</v>
      </c>
      <c r="C162">
        <f>SAP!K162</f>
        <v>1.8696282266595965</v>
      </c>
      <c r="D162">
        <f>'Deutsche Bank'!J162</f>
        <v>1.1125489166402904E-2</v>
      </c>
      <c r="E162">
        <f>'Deutsche Bank'!K162</f>
        <v>0.48252739346299595</v>
      </c>
      <c r="F162">
        <f>'Porsche Automobil Hoding Vz'!J162</f>
        <v>1.6651193471840273E-2</v>
      </c>
      <c r="G162">
        <f>'Porsche Automobil Hoding Vz'!K162</f>
        <v>0.71926684779349925</v>
      </c>
      <c r="H162">
        <f>Siemens!J162</f>
        <v>8.788319019297627E-3</v>
      </c>
      <c r="I162">
        <f>Siemens!K162</f>
        <v>0.4667859212889609</v>
      </c>
      <c r="J162">
        <f>'Airbus SE'!J162</f>
        <v>1.4095769800393596E-2</v>
      </c>
      <c r="K162">
        <f>'Airbus SE'!K162</f>
        <v>0.6350482270653236</v>
      </c>
      <c r="N162">
        <f t="shared" si="20"/>
        <v>0.90214683495489845</v>
      </c>
      <c r="O162">
        <f t="shared" si="21"/>
        <v>1.3447616011351979</v>
      </c>
      <c r="P162">
        <f t="shared" si="22"/>
        <v>0.87271613424914596</v>
      </c>
      <c r="Q162">
        <f t="shared" si="23"/>
        <v>1.1873040906114618</v>
      </c>
      <c r="R162">
        <f t="shared" si="24"/>
        <v>0.34706595727014261</v>
      </c>
      <c r="S162">
        <f t="shared" si="25"/>
        <v>0.22523699390478549</v>
      </c>
      <c r="T162">
        <f t="shared" si="26"/>
        <v>0.3064281657291274</v>
      </c>
      <c r="U162">
        <f t="shared" si="27"/>
        <v>0.33574363819989539</v>
      </c>
      <c r="V162">
        <f t="shared" si="28"/>
        <v>0.45676913647812567</v>
      </c>
      <c r="W162">
        <f t="shared" si="29"/>
        <v>0.29643157173360829</v>
      </c>
    </row>
    <row r="163" spans="1:23" x14ac:dyDescent="0.3">
      <c r="A163">
        <v>160</v>
      </c>
      <c r="B163">
        <f>SAP!J163</f>
        <v>-1.1882732705703152E-2</v>
      </c>
      <c r="C163">
        <f>SAP!K163</f>
        <v>-0.94378150835386099</v>
      </c>
      <c r="D163">
        <f>'Deutsche Bank'!J163</f>
        <v>-1.2316269267983484E-2</v>
      </c>
      <c r="E163">
        <f>'Deutsche Bank'!K163</f>
        <v>-0.62246790938775631</v>
      </c>
      <c r="F163">
        <f>'Porsche Automobil Hoding Vz'!J163</f>
        <v>-2.7444353151083362E-2</v>
      </c>
      <c r="G163">
        <f>'Porsche Automobil Hoding Vz'!K163</f>
        <v>-1.3796842182142615</v>
      </c>
      <c r="H163">
        <f>Siemens!J163</f>
        <v>-3.9168923385201559E-2</v>
      </c>
      <c r="I163">
        <f>Siemens!K163</f>
        <v>-2.4175271316178764</v>
      </c>
      <c r="J163">
        <f>'Airbus SE'!J163</f>
        <v>-2.1121317862894579E-2</v>
      </c>
      <c r="K163">
        <f>'Airbus SE'!K163</f>
        <v>-1.0545303644157031</v>
      </c>
      <c r="N163">
        <f t="shared" si="20"/>
        <v>0.58747370242385111</v>
      </c>
      <c r="O163">
        <f t="shared" si="21"/>
        <v>1.3021204525182732</v>
      </c>
      <c r="P163">
        <f t="shared" si="22"/>
        <v>2.2816174027647023</v>
      </c>
      <c r="Q163">
        <f t="shared" si="23"/>
        <v>0.99524625793319899</v>
      </c>
      <c r="R163">
        <f t="shared" si="24"/>
        <v>0.8588091509271123</v>
      </c>
      <c r="S163">
        <f t="shared" si="25"/>
        <v>1.5048330595063586</v>
      </c>
      <c r="T163">
        <f t="shared" si="26"/>
        <v>0.65641131132375152</v>
      </c>
      <c r="U163">
        <f t="shared" si="27"/>
        <v>3.3354240305979759</v>
      </c>
      <c r="V163">
        <f t="shared" si="28"/>
        <v>1.4549189014120796</v>
      </c>
      <c r="W163">
        <f t="shared" si="29"/>
        <v>2.5493557670898488</v>
      </c>
    </row>
    <row r="164" spans="1:23" x14ac:dyDescent="0.3">
      <c r="A164">
        <v>161</v>
      </c>
      <c r="B164">
        <f>SAP!J164</f>
        <v>4.0632508867013322E-3</v>
      </c>
      <c r="C164">
        <f>SAP!K164</f>
        <v>0.25499862503915161</v>
      </c>
      <c r="D164">
        <f>'Deutsche Bank'!J164</f>
        <v>6.139173442748942E-3</v>
      </c>
      <c r="E164">
        <f>'Deutsche Bank'!K164</f>
        <v>0.2474829334413387</v>
      </c>
      <c r="F164">
        <f>'Porsche Automobil Hoding Vz'!J164</f>
        <v>-4.6663556609685485E-4</v>
      </c>
      <c r="G164">
        <f>'Porsche Automobil Hoding Vz'!K164</f>
        <v>-9.5542997158923518E-2</v>
      </c>
      <c r="H164">
        <f>Siemens!J164</f>
        <v>-1.7116378503754703E-2</v>
      </c>
      <c r="I164">
        <f>Siemens!K164</f>
        <v>-1.0912114415938876</v>
      </c>
      <c r="J164">
        <f>'Airbus SE'!J164</f>
        <v>2.8868975612342542E-3</v>
      </c>
      <c r="K164">
        <f>'Airbus SE'!K164</f>
        <v>9.7290228703871939E-2</v>
      </c>
      <c r="N164">
        <f t="shared" si="20"/>
        <v>6.3107807748197242E-2</v>
      </c>
      <c r="O164">
        <f t="shared" si="21"/>
        <v>-2.4363332907645065E-2</v>
      </c>
      <c r="P164">
        <f t="shared" si="22"/>
        <v>-0.27825741723343184</v>
      </c>
      <c r="Q164">
        <f t="shared" si="23"/>
        <v>2.4808874549231946E-2</v>
      </c>
      <c r="R164">
        <f t="shared" si="24"/>
        <v>-2.3645261206667881E-2</v>
      </c>
      <c r="S164">
        <f t="shared" si="25"/>
        <v>-0.27005620857040735</v>
      </c>
      <c r="T164">
        <f t="shared" si="26"/>
        <v>2.4077671194812959E-2</v>
      </c>
      <c r="U164">
        <f t="shared" si="27"/>
        <v>0.10425761166398964</v>
      </c>
      <c r="V164">
        <f t="shared" si="28"/>
        <v>-9.2954000446450556E-3</v>
      </c>
      <c r="W164">
        <f t="shared" si="29"/>
        <v>-0.10616421071695112</v>
      </c>
    </row>
    <row r="165" spans="1:23" x14ac:dyDescent="0.3">
      <c r="A165">
        <v>162</v>
      </c>
      <c r="B165">
        <f>SAP!J165</f>
        <v>-9.3384521473552223E-3</v>
      </c>
      <c r="C165">
        <f>SAP!K165</f>
        <v>-0.75250870480109711</v>
      </c>
      <c r="D165">
        <f>'Deutsche Bank'!J165</f>
        <v>-7.1587147375208457E-3</v>
      </c>
      <c r="E165">
        <f>'Deutsche Bank'!K165</f>
        <v>-0.3793516113374385</v>
      </c>
      <c r="F165">
        <f>'Porsche Automobil Hoding Vz'!J165</f>
        <v>1.8678501811603197E-3</v>
      </c>
      <c r="G165">
        <f>'Porsche Automobil Hoding Vz'!K165</f>
        <v>1.5578685710476674E-2</v>
      </c>
      <c r="H165">
        <f>Siemens!J165</f>
        <v>-2.1406903492580613E-2</v>
      </c>
      <c r="I165">
        <f>Siemens!K165</f>
        <v>-1.3492583310441562</v>
      </c>
      <c r="J165">
        <f>'Airbus SE'!J165</f>
        <v>-2.6592163433587588E-2</v>
      </c>
      <c r="K165">
        <f>'Airbus SE'!K165</f>
        <v>-1.3170002097907214</v>
      </c>
      <c r="N165">
        <f t="shared" si="20"/>
        <v>0.28546538971174501</v>
      </c>
      <c r="O165">
        <f t="shared" si="21"/>
        <v>-1.1723096606494161E-2</v>
      </c>
      <c r="P165">
        <f t="shared" si="22"/>
        <v>1.0153286391361278</v>
      </c>
      <c r="Q165">
        <f t="shared" si="23"/>
        <v>0.99105412209238897</v>
      </c>
      <c r="R165">
        <f t="shared" si="24"/>
        <v>-5.9097995267888542E-3</v>
      </c>
      <c r="S165">
        <f t="shared" si="25"/>
        <v>0.51184332199206362</v>
      </c>
      <c r="T165">
        <f t="shared" si="26"/>
        <v>0.49960615171585471</v>
      </c>
      <c r="U165">
        <f t="shared" si="27"/>
        <v>-2.10196714815792E-2</v>
      </c>
      <c r="V165">
        <f t="shared" si="28"/>
        <v>-2.0517132348961492E-2</v>
      </c>
      <c r="W165">
        <f t="shared" si="29"/>
        <v>1.7769735050470323</v>
      </c>
    </row>
    <row r="166" spans="1:23" x14ac:dyDescent="0.3">
      <c r="A166">
        <v>163</v>
      </c>
      <c r="B166">
        <f>SAP!J166</f>
        <v>1.6622840758191423E-2</v>
      </c>
      <c r="C166">
        <f>SAP!K166</f>
        <v>1.1991979423316954</v>
      </c>
      <c r="D166">
        <f>'Deutsche Bank'!J166</f>
        <v>1.6093482079416556E-2</v>
      </c>
      <c r="E166">
        <f>'Deutsche Bank'!K166</f>
        <v>0.71670815463931115</v>
      </c>
      <c r="F166">
        <f>'Porsche Automobil Hoding Vz'!J166</f>
        <v>2.1973713410871766E-2</v>
      </c>
      <c r="G166">
        <f>'Porsche Automobil Hoding Vz'!K166</f>
        <v>0.97261916464787201</v>
      </c>
      <c r="H166">
        <f>Siemens!J166</f>
        <v>2.9215561044802319E-2</v>
      </c>
      <c r="I166">
        <f>Siemens!K166</f>
        <v>1.695350322721741</v>
      </c>
      <c r="J166">
        <f>'Airbus SE'!J166</f>
        <v>3.5719910657056007E-2</v>
      </c>
      <c r="K166">
        <f>'Airbus SE'!K166</f>
        <v>1.672490215451927</v>
      </c>
      <c r="N166">
        <f t="shared" si="20"/>
        <v>0.85947494429580851</v>
      </c>
      <c r="O166">
        <f t="shared" si="21"/>
        <v>1.1663629009181007</v>
      </c>
      <c r="P166">
        <f t="shared" si="22"/>
        <v>2.0330606185392877</v>
      </c>
      <c r="Q166">
        <f t="shared" si="23"/>
        <v>2.0056468249398449</v>
      </c>
      <c r="R166">
        <f t="shared" si="24"/>
        <v>0.69708408666160471</v>
      </c>
      <c r="S166">
        <f t="shared" si="25"/>
        <v>1.2150714012650596</v>
      </c>
      <c r="T166">
        <f t="shared" si="26"/>
        <v>1.1986873759688546</v>
      </c>
      <c r="U166">
        <f t="shared" si="27"/>
        <v>1.64893021467112</v>
      </c>
      <c r="V166">
        <f t="shared" si="28"/>
        <v>1.6266960362345928</v>
      </c>
      <c r="W166">
        <f t="shared" si="29"/>
        <v>2.8354568265153786</v>
      </c>
    </row>
    <row r="167" spans="1:23" x14ac:dyDescent="0.3">
      <c r="A167">
        <v>164</v>
      </c>
      <c r="B167">
        <f>SAP!J167</f>
        <v>-3.5599895198536718E-3</v>
      </c>
      <c r="C167">
        <f>SAP!K167</f>
        <v>-0.31809798568418912</v>
      </c>
      <c r="D167">
        <f>'Deutsche Bank'!J167</f>
        <v>-5.1764301043713524E-4</v>
      </c>
      <c r="E167">
        <f>'Deutsche Bank'!K167</f>
        <v>-6.6305425623063741E-2</v>
      </c>
      <c r="F167">
        <f>'Porsche Automobil Hoding Vz'!J167</f>
        <v>-2.3860665102427778E-3</v>
      </c>
      <c r="G167">
        <f>'Porsche Automobil Hoding Vz'!K167</f>
        <v>-0.1869080427222537</v>
      </c>
      <c r="H167">
        <f>Siemens!J167</f>
        <v>7.5828391094722117E-3</v>
      </c>
      <c r="I167">
        <f>Siemens!K167</f>
        <v>0.39428422468181396</v>
      </c>
      <c r="J167">
        <f>'Airbus SE'!J167</f>
        <v>-6.3360378158595267E-3</v>
      </c>
      <c r="K167">
        <f>'Airbus SE'!K167</f>
        <v>-0.34519026010710119</v>
      </c>
      <c r="N167">
        <f t="shared" si="20"/>
        <v>2.1091622330629396E-2</v>
      </c>
      <c r="O167">
        <f t="shared" si="21"/>
        <v>5.9455071898123268E-2</v>
      </c>
      <c r="P167">
        <f t="shared" si="22"/>
        <v>-0.12542101765833727</v>
      </c>
      <c r="Q167">
        <f t="shared" si="23"/>
        <v>0.10980432641787019</v>
      </c>
      <c r="R167">
        <f t="shared" si="24"/>
        <v>1.2393017325072813E-2</v>
      </c>
      <c r="S167">
        <f t="shared" si="25"/>
        <v>-2.6143183333987369E-2</v>
      </c>
      <c r="T167">
        <f t="shared" si="26"/>
        <v>2.2887987117337423E-2</v>
      </c>
      <c r="U167">
        <f t="shared" si="27"/>
        <v>-7.3694892711539159E-2</v>
      </c>
      <c r="V167">
        <f t="shared" si="28"/>
        <v>6.451883588340393E-2</v>
      </c>
      <c r="W167">
        <f t="shared" si="29"/>
        <v>-0.1361030740740421</v>
      </c>
    </row>
    <row r="168" spans="1:23" x14ac:dyDescent="0.3">
      <c r="A168">
        <v>165</v>
      </c>
      <c r="B168">
        <f>SAP!J168</f>
        <v>-6.1996478795253379E-3</v>
      </c>
      <c r="C168">
        <f>SAP!K168</f>
        <v>-0.51654105958942365</v>
      </c>
      <c r="D168">
        <f>'Deutsche Bank'!J168</f>
        <v>2.3210185966177237E-2</v>
      </c>
      <c r="E168">
        <f>'Deutsche Bank'!K168</f>
        <v>1.0521746423032554</v>
      </c>
      <c r="F168">
        <f>'Porsche Automobil Hoding Vz'!J168</f>
        <v>-6.4140854177556442E-3</v>
      </c>
      <c r="G168">
        <f>'Porsche Automobil Hoding Vz'!K168</f>
        <v>-0.37864202103353073</v>
      </c>
      <c r="H168">
        <f>Siemens!J168</f>
        <v>-3.4408636099040762E-3</v>
      </c>
      <c r="I168">
        <f>Siemens!K168</f>
        <v>-0.26871906847414634</v>
      </c>
      <c r="J168">
        <f>'Airbus SE'!J168</f>
        <v>1.0198860388040257E-2</v>
      </c>
      <c r="K168">
        <f>'Airbus SE'!K168</f>
        <v>0.44808970343599186</v>
      </c>
      <c r="N168">
        <f t="shared" si="20"/>
        <v>-0.54349140460844636</v>
      </c>
      <c r="O168">
        <f t="shared" si="21"/>
        <v>0.19558415074974081</v>
      </c>
      <c r="P168">
        <f t="shared" si="22"/>
        <v>0.13880443236151843</v>
      </c>
      <c r="Q168">
        <f t="shared" si="23"/>
        <v>-0.23145673020393784</v>
      </c>
      <c r="R168">
        <f t="shared" si="24"/>
        <v>-0.39839753304193692</v>
      </c>
      <c r="S168">
        <f t="shared" si="25"/>
        <v>-0.28273938975184892</v>
      </c>
      <c r="T168">
        <f t="shared" si="26"/>
        <v>0.47146862343253654</v>
      </c>
      <c r="U168">
        <f t="shared" si="27"/>
        <v>0.10174833117729851</v>
      </c>
      <c r="V168">
        <f t="shared" si="28"/>
        <v>-0.16966559091331937</v>
      </c>
      <c r="W168">
        <f t="shared" si="29"/>
        <v>-0.12041024770017622</v>
      </c>
    </row>
    <row r="169" spans="1:23" x14ac:dyDescent="0.3">
      <c r="A169">
        <v>166</v>
      </c>
      <c r="B169">
        <f>SAP!J169</f>
        <v>-2.0449895552618079E-2</v>
      </c>
      <c r="C169">
        <f>SAP!K169</f>
        <v>-1.5878399046835985</v>
      </c>
      <c r="D169">
        <f>'Deutsche Bank'!J169</f>
        <v>-2.0792222784662681E-2</v>
      </c>
      <c r="E169">
        <f>'Deutsche Bank'!K169</f>
        <v>-1.0220065723821306</v>
      </c>
      <c r="F169">
        <f>'Porsche Automobil Hoding Vz'!J169</f>
        <v>-3.7871874043889954E-2</v>
      </c>
      <c r="G169">
        <f>'Porsche Automobil Hoding Vz'!K169</f>
        <v>-1.8760349331954527</v>
      </c>
      <c r="H169">
        <f>Siemens!J169</f>
        <v>-2.8639892162641751E-2</v>
      </c>
      <c r="I169">
        <f>Siemens!K169</f>
        <v>-1.7842750790177089</v>
      </c>
      <c r="J169">
        <f>'Airbus SE'!J169</f>
        <v>-2.8359724777712432E-2</v>
      </c>
      <c r="K169">
        <f>'Airbus SE'!K169</f>
        <v>-1.4018009132082261</v>
      </c>
      <c r="N169">
        <f t="shared" si="20"/>
        <v>1.6227828184772535</v>
      </c>
      <c r="O169">
        <f t="shared" si="21"/>
        <v>2.9788431295081685</v>
      </c>
      <c r="P169">
        <f t="shared" si="22"/>
        <v>2.8331431713967992</v>
      </c>
      <c r="Q169">
        <f t="shared" si="23"/>
        <v>2.225835428413931</v>
      </c>
      <c r="R169">
        <f t="shared" si="24"/>
        <v>1.9173200317442238</v>
      </c>
      <c r="S169">
        <f t="shared" si="25"/>
        <v>1.8235408576937437</v>
      </c>
      <c r="T169">
        <f t="shared" si="26"/>
        <v>1.4326497464700796</v>
      </c>
      <c r="U169">
        <f t="shared" si="27"/>
        <v>3.3473623786672984</v>
      </c>
      <c r="V169">
        <f t="shared" si="28"/>
        <v>2.6298274825639192</v>
      </c>
      <c r="W169">
        <f t="shared" si="29"/>
        <v>2.501198435181704</v>
      </c>
    </row>
    <row r="170" spans="1:23" x14ac:dyDescent="0.3">
      <c r="A170">
        <v>167</v>
      </c>
      <c r="B170">
        <f>SAP!J170</f>
        <v>-1.5110177596449195E-2</v>
      </c>
      <c r="C170">
        <f>SAP!K170</f>
        <v>-1.186412939286102</v>
      </c>
      <c r="D170">
        <f>'Deutsche Bank'!J170</f>
        <v>7.114997477209074E-3</v>
      </c>
      <c r="E170">
        <f>'Deutsche Bank'!K170</f>
        <v>0.2934812307749381</v>
      </c>
      <c r="F170">
        <f>'Porsche Automobil Hoding Vz'!J170</f>
        <v>2.5111301861186781E-3</v>
      </c>
      <c r="G170">
        <f>'Porsche Automobil Hoding Vz'!K170</f>
        <v>4.6198858393558875E-2</v>
      </c>
      <c r="H170">
        <f>Siemens!J170</f>
        <v>-3.3324107483918759E-3</v>
      </c>
      <c r="I170">
        <f>Siemens!K170</f>
        <v>-0.26219634138641473</v>
      </c>
      <c r="J170">
        <f>'Airbus SE'!J170</f>
        <v>2.0337604300327115E-4</v>
      </c>
      <c r="K170">
        <f>'Airbus SE'!K170</f>
        <v>-3.14546734962095E-2</v>
      </c>
      <c r="N170">
        <f t="shared" si="20"/>
        <v>-0.34818992962899714</v>
      </c>
      <c r="O170">
        <f t="shared" si="21"/>
        <v>-5.4810923378364594E-2</v>
      </c>
      <c r="P170">
        <f t="shared" si="22"/>
        <v>0.31107313205431852</v>
      </c>
      <c r="Q170">
        <f t="shared" si="23"/>
        <v>3.7318231636922564E-2</v>
      </c>
      <c r="R170">
        <f t="shared" si="24"/>
        <v>1.3558497821738739E-2</v>
      </c>
      <c r="S170">
        <f t="shared" si="25"/>
        <v>-7.6949704974770841E-2</v>
      </c>
      <c r="T170">
        <f t="shared" si="26"/>
        <v>-9.2313562912913899E-3</v>
      </c>
      <c r="U170">
        <f t="shared" si="27"/>
        <v>-1.2113171647020195E-2</v>
      </c>
      <c r="V170">
        <f t="shared" si="28"/>
        <v>-1.4531700066670122E-3</v>
      </c>
      <c r="W170">
        <f t="shared" si="29"/>
        <v>8.2473003102103582E-3</v>
      </c>
    </row>
    <row r="171" spans="1:23" x14ac:dyDescent="0.3">
      <c r="A171">
        <v>168</v>
      </c>
      <c r="B171">
        <f>SAP!J171</f>
        <v>8.0417919911367885E-3</v>
      </c>
      <c r="C171">
        <f>SAP!K171</f>
        <v>0.55409563641175308</v>
      </c>
      <c r="D171">
        <f>'Deutsche Bank'!J171</f>
        <v>9.4488891979325092E-3</v>
      </c>
      <c r="E171">
        <f>'Deutsche Bank'!K171</f>
        <v>0.40349598909522882</v>
      </c>
      <c r="F171">
        <f>'Porsche Automobil Hoding Vz'!J171</f>
        <v>4.5819095051117652E-3</v>
      </c>
      <c r="G171">
        <f>'Porsche Automobil Hoding Vz'!K171</f>
        <v>0.14476809705694352</v>
      </c>
      <c r="H171">
        <f>Siemens!J171</f>
        <v>2.9113933092950472E-2</v>
      </c>
      <c r="I171">
        <f>Siemens!K171</f>
        <v>1.6892380691106166</v>
      </c>
      <c r="J171">
        <f>'Airbus SE'!J171</f>
        <v>1.6508962485527603E-2</v>
      </c>
      <c r="K171">
        <f>'Airbus SE'!K171</f>
        <v>0.75082380558288986</v>
      </c>
      <c r="N171">
        <f t="shared" si="20"/>
        <v>0.22357536686731058</v>
      </c>
      <c r="O171">
        <f t="shared" si="21"/>
        <v>8.0215370870885552E-2</v>
      </c>
      <c r="P171">
        <f t="shared" si="22"/>
        <v>0.93599944295480797</v>
      </c>
      <c r="Q171">
        <f t="shared" si="23"/>
        <v>0.41602819438754574</v>
      </c>
      <c r="R171">
        <f t="shared" si="24"/>
        <v>5.8413346511425511E-2</v>
      </c>
      <c r="S171">
        <f t="shared" si="25"/>
        <v>0.68160078551310277</v>
      </c>
      <c r="T171">
        <f t="shared" si="26"/>
        <v>0.30295439406991193</v>
      </c>
      <c r="U171">
        <f t="shared" si="27"/>
        <v>0.24454778074128961</v>
      </c>
      <c r="V171">
        <f t="shared" si="28"/>
        <v>0.10869533355928748</v>
      </c>
      <c r="W171">
        <f t="shared" si="29"/>
        <v>1.2683201555851258</v>
      </c>
    </row>
    <row r="172" spans="1:23" x14ac:dyDescent="0.3">
      <c r="A172">
        <v>169</v>
      </c>
      <c r="B172">
        <f>SAP!J172</f>
        <v>4.9944132061832567E-3</v>
      </c>
      <c r="C172">
        <f>SAP!K172</f>
        <v>0.32500113589654356</v>
      </c>
      <c r="D172">
        <f>'Deutsche Bank'!J172</f>
        <v>4.9348002858481338E-3</v>
      </c>
      <c r="E172">
        <f>'Deutsche Bank'!K172</f>
        <v>0.19071131005907765</v>
      </c>
      <c r="F172">
        <f>'Porsche Automobil Hoding Vz'!J172</f>
        <v>-9.1429208326743016E-3</v>
      </c>
      <c r="G172">
        <f>'Porsche Automobil Hoding Vz'!K172</f>
        <v>-0.50853477533098246</v>
      </c>
      <c r="H172">
        <f>Siemens!J172</f>
        <v>9.9950033308342321E-4</v>
      </c>
      <c r="I172">
        <f>Siemens!K172</f>
        <v>-1.6603503687414808E-3</v>
      </c>
      <c r="J172">
        <f>'Airbus SE'!J172</f>
        <v>2.0680384728854773E-4</v>
      </c>
      <c r="K172">
        <f>'Airbus SE'!K172</f>
        <v>-3.1290220808026896E-2</v>
      </c>
      <c r="N172">
        <f t="shared" si="20"/>
        <v>6.1981392397518154E-2</v>
      </c>
      <c r="O172">
        <f t="shared" si="21"/>
        <v>-0.16527437962546287</v>
      </c>
      <c r="P172">
        <f t="shared" si="22"/>
        <v>-5.3961575582722624E-4</v>
      </c>
      <c r="Q172">
        <f t="shared" si="23"/>
        <v>-1.0169357305062405E-2</v>
      </c>
      <c r="R172">
        <f t="shared" si="24"/>
        <v>-9.6983333213970388E-2</v>
      </c>
      <c r="S172">
        <f t="shared" si="25"/>
        <v>-3.1664759397976048E-4</v>
      </c>
      <c r="T172">
        <f t="shared" si="26"/>
        <v>-5.9673990023366204E-3</v>
      </c>
      <c r="U172">
        <f t="shared" si="27"/>
        <v>8.4434590173866283E-4</v>
      </c>
      <c r="V172">
        <f t="shared" si="28"/>
        <v>1.591216540866679E-2</v>
      </c>
      <c r="W172">
        <f t="shared" si="29"/>
        <v>5.1952729656609811E-5</v>
      </c>
    </row>
    <row r="173" spans="1:23" x14ac:dyDescent="0.3">
      <c r="A173">
        <v>170</v>
      </c>
      <c r="B173">
        <f>SAP!J173</f>
        <v>2.7125645983977355E-2</v>
      </c>
      <c r="C173">
        <f>SAP!K173</f>
        <v>1.9887732091446952</v>
      </c>
      <c r="D173">
        <f>'Deutsche Bank'!J173</f>
        <v>2.5046031926087734E-2</v>
      </c>
      <c r="E173">
        <f>'Deutsche Bank'!K173</f>
        <v>1.1387125685487076</v>
      </c>
      <c r="F173">
        <f>'Porsche Automobil Hoding Vz'!J173</f>
        <v>3.3313281760487458E-2</v>
      </c>
      <c r="G173">
        <f>'Porsche Automobil Hoding Vz'!K173</f>
        <v>1.5123834015905742</v>
      </c>
      <c r="H173">
        <f>Siemens!J173</f>
        <v>2.8252512951883947E-2</v>
      </c>
      <c r="I173">
        <f>Siemens!K173</f>
        <v>1.6374293071313846</v>
      </c>
      <c r="J173">
        <f>'Airbus SE'!J173</f>
        <v>1.7595615987249093E-3</v>
      </c>
      <c r="K173">
        <f>'Airbus SE'!K173</f>
        <v>4.320504352690422E-2</v>
      </c>
      <c r="N173">
        <f t="shared" si="20"/>
        <v>2.2646410492460118</v>
      </c>
      <c r="O173">
        <f t="shared" si="21"/>
        <v>3.0077875910384564</v>
      </c>
      <c r="P173">
        <f t="shared" si="22"/>
        <v>3.2564755378912587</v>
      </c>
      <c r="Q173">
        <f t="shared" si="23"/>
        <v>8.5925033066237541E-2</v>
      </c>
      <c r="R173">
        <f t="shared" si="24"/>
        <v>1.7221699878556342</v>
      </c>
      <c r="S173">
        <f t="shared" si="25"/>
        <v>1.8645613321405097</v>
      </c>
      <c r="T173">
        <f t="shared" si="26"/>
        <v>4.9198126088779819E-2</v>
      </c>
      <c r="U173">
        <f t="shared" si="27"/>
        <v>2.4764209053834603</v>
      </c>
      <c r="V173">
        <f t="shared" si="28"/>
        <v>6.5342590695088215E-2</v>
      </c>
      <c r="W173">
        <f t="shared" si="29"/>
        <v>7.0745204486840088E-2</v>
      </c>
    </row>
    <row r="174" spans="1:23" x14ac:dyDescent="0.3">
      <c r="A174">
        <v>171</v>
      </c>
      <c r="B174">
        <f>SAP!J174</f>
        <v>-3.3836503140581106E-2</v>
      </c>
      <c r="C174">
        <f>SAP!K174</f>
        <v>-2.5942123957240475</v>
      </c>
      <c r="D174">
        <f>'Deutsche Bank'!J174</f>
        <v>-3.1737375786712756E-2</v>
      </c>
      <c r="E174">
        <f>'Deutsche Bank'!K174</f>
        <v>-1.5379381177950002</v>
      </c>
      <c r="F174">
        <f>'Porsche Automobil Hoding Vz'!J174</f>
        <v>-4.7321644587765728E-2</v>
      </c>
      <c r="G174">
        <f>'Porsche Automobil Hoding Vz'!K174</f>
        <v>-2.3258446640104351</v>
      </c>
      <c r="H174">
        <f>Siemens!J174</f>
        <v>-3.4234584629431415E-2</v>
      </c>
      <c r="I174">
        <f>Siemens!K174</f>
        <v>-2.1207590739241189</v>
      </c>
      <c r="J174">
        <f>'Airbus SE'!J174</f>
        <v>-3.3815219001300453E-2</v>
      </c>
      <c r="K174">
        <f>'Airbus SE'!K174</f>
        <v>-1.6635342607879986</v>
      </c>
      <c r="N174">
        <f t="shared" si="20"/>
        <v>3.9897381290402998</v>
      </c>
      <c r="O174">
        <f t="shared" si="21"/>
        <v>6.0337350579045035</v>
      </c>
      <c r="P174">
        <f t="shared" si="22"/>
        <v>5.5016994779182005</v>
      </c>
      <c r="Q174">
        <f t="shared" si="23"/>
        <v>4.315561200047866</v>
      </c>
      <c r="R174">
        <f t="shared" si="24"/>
        <v>3.5770051648517533</v>
      </c>
      <c r="S174">
        <f t="shared" si="25"/>
        <v>3.2615962184475271</v>
      </c>
      <c r="T174">
        <f t="shared" si="26"/>
        <v>2.5584127499237916</v>
      </c>
      <c r="U174">
        <f t="shared" si="27"/>
        <v>4.9325561757381235</v>
      </c>
      <c r="V174">
        <f t="shared" si="28"/>
        <v>3.8691222838523101</v>
      </c>
      <c r="W174">
        <f t="shared" si="29"/>
        <v>3.5279553783497994</v>
      </c>
    </row>
    <row r="175" spans="1:23" x14ac:dyDescent="0.3">
      <c r="A175">
        <v>172</v>
      </c>
      <c r="B175">
        <f>SAP!J175</f>
        <v>-1.1997601919040602E-3</v>
      </c>
      <c r="C175">
        <f>SAP!K175</f>
        <v>-0.1406617044913967</v>
      </c>
      <c r="D175">
        <f>'Deutsche Bank'!J175</f>
        <v>-1.8259789132754636E-2</v>
      </c>
      <c r="E175">
        <f>'Deutsche Bank'!K175</f>
        <v>-0.90263296404246163</v>
      </c>
      <c r="F175">
        <f>'Porsche Automobil Hoding Vz'!J175</f>
        <v>1.7655506145157495E-2</v>
      </c>
      <c r="G175">
        <f>'Porsche Automobil Hoding Vz'!K175</f>
        <v>0.76707220043580926</v>
      </c>
      <c r="H175">
        <f>Siemens!J175</f>
        <v>1.444636437541429E-2</v>
      </c>
      <c r="I175">
        <f>Siemens!K175</f>
        <v>0.80708017626170214</v>
      </c>
      <c r="J175">
        <f>'Airbus SE'!J175</f>
        <v>-3.0040554974824476E-4</v>
      </c>
      <c r="K175">
        <f>'Airbus SE'!K175</f>
        <v>-5.562415059872642E-2</v>
      </c>
      <c r="N175">
        <f t="shared" si="20"/>
        <v>0.12696589125233423</v>
      </c>
      <c r="O175">
        <f t="shared" si="21"/>
        <v>-0.10789768318126722</v>
      </c>
      <c r="P175">
        <f t="shared" si="22"/>
        <v>-0.1135252732541879</v>
      </c>
      <c r="Q175">
        <f t="shared" si="23"/>
        <v>7.8241878341030018E-3</v>
      </c>
      <c r="R175">
        <f t="shared" si="24"/>
        <v>-0.69238465391394777</v>
      </c>
      <c r="S175">
        <f t="shared" si="25"/>
        <v>-0.72849717171901263</v>
      </c>
      <c r="T175">
        <f t="shared" si="26"/>
        <v>5.0208191927272695E-2</v>
      </c>
      <c r="U175">
        <f t="shared" si="27"/>
        <v>0.61908876673318469</v>
      </c>
      <c r="V175">
        <f t="shared" si="28"/>
        <v>-4.2667739597137912E-2</v>
      </c>
      <c r="W175">
        <f t="shared" si="29"/>
        <v>-4.4893149269627584E-2</v>
      </c>
    </row>
    <row r="176" spans="1:23" x14ac:dyDescent="0.3">
      <c r="A176">
        <v>173</v>
      </c>
      <c r="B176">
        <f>SAP!J176</f>
        <v>-1.0903004088824648E-2</v>
      </c>
      <c r="C176">
        <f>SAP!K176</f>
        <v>-0.8701279017748349</v>
      </c>
      <c r="D176">
        <f>'Deutsche Bank'!J176</f>
        <v>-1.205545655348559E-3</v>
      </c>
      <c r="E176">
        <f>'Deutsche Bank'!K176</f>
        <v>-9.8731712822180573E-2</v>
      </c>
      <c r="F176">
        <f>'Porsche Automobil Hoding Vz'!J176</f>
        <v>5.7254250069055344E-3</v>
      </c>
      <c r="G176">
        <f>'Porsche Automobil Hoding Vz'!K176</f>
        <v>0.19919951395287708</v>
      </c>
      <c r="H176">
        <f>Siemens!J176</f>
        <v>-4.1693684149859689E-3</v>
      </c>
      <c r="I176">
        <f>Siemens!K176</f>
        <v>-0.31253384624389402</v>
      </c>
      <c r="J176">
        <f>'Airbus SE'!J176</f>
        <v>-9.006755675169001E-4</v>
      </c>
      <c r="K176">
        <f>'Airbus SE'!K176</f>
        <v>-8.4422766226080109E-2</v>
      </c>
      <c r="N176">
        <f t="shared" si="20"/>
        <v>8.5909218116599545E-2</v>
      </c>
      <c r="O176">
        <f t="shared" si="21"/>
        <v>-0.17332905511038388</v>
      </c>
      <c r="P176">
        <f t="shared" si="22"/>
        <v>0.27194441986581835</v>
      </c>
      <c r="Q176">
        <f t="shared" si="23"/>
        <v>7.3458604438326483E-2</v>
      </c>
      <c r="R176">
        <f t="shared" si="24"/>
        <v>-1.9667309205913412E-2</v>
      </c>
      <c r="S176">
        <f t="shared" si="25"/>
        <v>3.0857001954563684E-2</v>
      </c>
      <c r="T176">
        <f t="shared" si="26"/>
        <v>8.335204310687426E-3</v>
      </c>
      <c r="U176">
        <f t="shared" si="27"/>
        <v>-6.2256590265606905E-2</v>
      </c>
      <c r="V176">
        <f t="shared" si="28"/>
        <v>-1.6816973998792523E-2</v>
      </c>
      <c r="W176">
        <f t="shared" si="29"/>
        <v>2.6384971839185929E-2</v>
      </c>
    </row>
    <row r="177" spans="1:23" x14ac:dyDescent="0.3">
      <c r="A177">
        <v>174</v>
      </c>
      <c r="B177">
        <f>SAP!J177</f>
        <v>-6.0810998208204068E-3</v>
      </c>
      <c r="C177">
        <f>SAP!K177</f>
        <v>-0.50762890582955944</v>
      </c>
      <c r="D177">
        <f>'Deutsche Bank'!J177</f>
        <v>3.0051178171898903E-2</v>
      </c>
      <c r="E177">
        <f>'Deutsche Bank'!K177</f>
        <v>1.3746446598712407</v>
      </c>
      <c r="F177">
        <f>'Porsche Automobil Hoding Vz'!J177</f>
        <v>-2.7187900255582233E-2</v>
      </c>
      <c r="G177">
        <f>'Porsche Automobil Hoding Vz'!K177</f>
        <v>-1.3674770426689415</v>
      </c>
      <c r="H177">
        <f>Siemens!J177</f>
        <v>-1.3962329685017524E-2</v>
      </c>
      <c r="I177">
        <f>Siemens!K177</f>
        <v>-0.90151612715821927</v>
      </c>
      <c r="J177">
        <f>'Airbus SE'!J177</f>
        <v>6.9260000827375458E-3</v>
      </c>
      <c r="K177">
        <f>'Airbus SE'!K177</f>
        <v>0.29107062344795598</v>
      </c>
      <c r="N177">
        <f t="shared" si="20"/>
        <v>-0.69780936459488485</v>
      </c>
      <c r="O177">
        <f t="shared" si="21"/>
        <v>0.69417087491707652</v>
      </c>
      <c r="P177">
        <f t="shared" si="22"/>
        <v>0.45763564521702882</v>
      </c>
      <c r="Q177">
        <f t="shared" si="23"/>
        <v>-0.1477558621000136</v>
      </c>
      <c r="R177">
        <f t="shared" si="24"/>
        <v>-1.8797950142013773</v>
      </c>
      <c r="S177">
        <f t="shared" si="25"/>
        <v>-1.2392643299858486</v>
      </c>
      <c r="T177">
        <f t="shared" si="26"/>
        <v>0.40011867816812541</v>
      </c>
      <c r="U177">
        <f t="shared" si="27"/>
        <v>1.2328026074846792</v>
      </c>
      <c r="V177">
        <f t="shared" si="28"/>
        <v>-0.3980323953604159</v>
      </c>
      <c r="W177">
        <f t="shared" si="29"/>
        <v>-0.26240486118032963</v>
      </c>
    </row>
    <row r="178" spans="1:23" x14ac:dyDescent="0.3">
      <c r="A178">
        <v>175</v>
      </c>
      <c r="B178">
        <f>SAP!J178</f>
        <v>6.0810998208204892E-3</v>
      </c>
      <c r="C178">
        <f>SAP!K178</f>
        <v>0.40669558373679682</v>
      </c>
      <c r="D178">
        <f>'Deutsche Bank'!J178</f>
        <v>0.10166234478945319</v>
      </c>
      <c r="E178">
        <f>'Deutsche Bank'!K178</f>
        <v>4.7502447866938677</v>
      </c>
      <c r="F178">
        <f>'Porsche Automobil Hoding Vz'!J178</f>
        <v>-1.8162182516997888E-2</v>
      </c>
      <c r="G178">
        <f>'Porsche Automobil Hoding Vz'!K178</f>
        <v>-0.93785225468551725</v>
      </c>
      <c r="H178">
        <f>Siemens!J178</f>
        <v>-5.6433558349548024E-3</v>
      </c>
      <c r="I178">
        <f>Siemens!K178</f>
        <v>-0.40118450549943374</v>
      </c>
      <c r="J178">
        <f>'Airbus SE'!J178</f>
        <v>-5.4244231451112982E-3</v>
      </c>
      <c r="K178">
        <f>'Airbus SE'!K178</f>
        <v>-0.30145454163706287</v>
      </c>
      <c r="N178">
        <f t="shared" si="20"/>
        <v>1.9319035764171384</v>
      </c>
      <c r="O178">
        <f t="shared" si="21"/>
        <v>-0.38142037017819747</v>
      </c>
      <c r="P178">
        <f t="shared" si="22"/>
        <v>-0.16315996665025037</v>
      </c>
      <c r="Q178">
        <f t="shared" si="23"/>
        <v>-0.12260023078119381</v>
      </c>
      <c r="R178">
        <f t="shared" si="24"/>
        <v>-4.4550277835089682</v>
      </c>
      <c r="S178">
        <f t="shared" si="25"/>
        <v>-1.9057246057510424</v>
      </c>
      <c r="T178">
        <f t="shared" si="26"/>
        <v>-1.4319828648366473</v>
      </c>
      <c r="U178">
        <f t="shared" si="27"/>
        <v>0.37625179302753825</v>
      </c>
      <c r="V178">
        <f t="shared" si="28"/>
        <v>0.28271982155950853</v>
      </c>
      <c r="W178">
        <f t="shared" si="29"/>
        <v>0.12093889121722352</v>
      </c>
    </row>
    <row r="179" spans="1:23" x14ac:dyDescent="0.3">
      <c r="A179">
        <v>176</v>
      </c>
      <c r="B179">
        <f>SAP!J179</f>
        <v>-4.0581726306257691E-3</v>
      </c>
      <c r="C179">
        <f>SAP!K179</f>
        <v>-0.35555017623265983</v>
      </c>
      <c r="D179">
        <f>'Deutsche Bank'!J179</f>
        <v>1.0262572801973676E-2</v>
      </c>
      <c r="E179">
        <f>'Deutsche Bank'!K179</f>
        <v>0.44185132677131628</v>
      </c>
      <c r="F179">
        <f>'Porsche Automobil Hoding Vz'!J179</f>
        <v>-1.0263219250168609E-2</v>
      </c>
      <c r="G179">
        <f>'Porsche Automobil Hoding Vz'!K179</f>
        <v>-0.5618610574100904</v>
      </c>
      <c r="H179">
        <f>Siemens!J179</f>
        <v>-2.248455135010324E-3</v>
      </c>
      <c r="I179">
        <f>Siemens!K179</f>
        <v>-0.19700353279918176</v>
      </c>
      <c r="J179">
        <f>'Airbus SE'!J179</f>
        <v>-1.491526109201125E-2</v>
      </c>
      <c r="K179">
        <f>'Airbus SE'!K179</f>
        <v>-0.75678795147532207</v>
      </c>
      <c r="N179">
        <f t="shared" si="20"/>
        <v>-0.15710031710217606</v>
      </c>
      <c r="O179">
        <f t="shared" si="21"/>
        <v>0.19976979798042624</v>
      </c>
      <c r="P179">
        <f t="shared" si="22"/>
        <v>7.0044640805205657E-2</v>
      </c>
      <c r="Q179">
        <f t="shared" si="23"/>
        <v>0.26907608951780437</v>
      </c>
      <c r="R179">
        <f t="shared" si="24"/>
        <v>-0.24825905367778314</v>
      </c>
      <c r="S179">
        <f t="shared" si="25"/>
        <v>-8.7046272345954981E-2</v>
      </c>
      <c r="T179">
        <f t="shared" si="26"/>
        <v>-0.3343877604439176</v>
      </c>
      <c r="U179">
        <f t="shared" si="27"/>
        <v>0.11068861325207169</v>
      </c>
      <c r="V179">
        <f t="shared" si="28"/>
        <v>0.42520967865114062</v>
      </c>
      <c r="W179">
        <f t="shared" si="29"/>
        <v>0.14908990002049419</v>
      </c>
    </row>
    <row r="180" spans="1:23" x14ac:dyDescent="0.3">
      <c r="A180">
        <v>177</v>
      </c>
      <c r="B180">
        <f>SAP!J180</f>
        <v>-7.5649684134819371E-3</v>
      </c>
      <c r="C180">
        <f>SAP!K180</f>
        <v>-0.61918252553200281</v>
      </c>
      <c r="D180">
        <f>'Deutsche Bank'!J180</f>
        <v>2.5719721913982724E-2</v>
      </c>
      <c r="E180">
        <f>'Deutsche Bank'!K180</f>
        <v>1.1704689009196423</v>
      </c>
      <c r="F180">
        <f>'Porsche Automobil Hoding Vz'!J180</f>
        <v>-5.8486032630381884E-3</v>
      </c>
      <c r="G180">
        <f>'Porsche Automobil Hoding Vz'!K180</f>
        <v>-0.35172503139731354</v>
      </c>
      <c r="H180">
        <f>Siemens!J180</f>
        <v>-3.2233228104266414E-3</v>
      </c>
      <c r="I180">
        <f>Siemens!K180</f>
        <v>-0.25563541862246741</v>
      </c>
      <c r="J180">
        <f>'Airbus SE'!J180</f>
        <v>2.9243021075266613E-2</v>
      </c>
      <c r="K180">
        <f>'Airbus SE'!K180</f>
        <v>1.361754299938233</v>
      </c>
      <c r="N180">
        <f t="shared" si="20"/>
        <v>-0.72473389012809164</v>
      </c>
      <c r="O180">
        <f t="shared" si="21"/>
        <v>0.21778199323341157</v>
      </c>
      <c r="P180">
        <f t="shared" si="22"/>
        <v>0.15828498411809017</v>
      </c>
      <c r="Q180">
        <f t="shared" si="23"/>
        <v>-0.84317446658981965</v>
      </c>
      <c r="R180">
        <f t="shared" si="24"/>
        <v>-0.41168321092554028</v>
      </c>
      <c r="S180">
        <f t="shared" si="25"/>
        <v>-0.29921330747117209</v>
      </c>
      <c r="T180">
        <f t="shared" si="26"/>
        <v>1.5938910587713004</v>
      </c>
      <c r="U180">
        <f t="shared" si="27"/>
        <v>8.9913375641252735E-2</v>
      </c>
      <c r="V180">
        <f t="shared" si="28"/>
        <v>-0.47896307390120174</v>
      </c>
      <c r="W180">
        <f t="shared" si="29"/>
        <v>-0.34811263052565528</v>
      </c>
    </row>
    <row r="181" spans="1:23" x14ac:dyDescent="0.3">
      <c r="A181">
        <v>178</v>
      </c>
      <c r="B181">
        <f>SAP!J181</f>
        <v>-1.0661436984639512E-2</v>
      </c>
      <c r="C181">
        <f>SAP!K181</f>
        <v>-0.85196747637991865</v>
      </c>
      <c r="D181">
        <f>'Deutsche Bank'!J181</f>
        <v>3.5683373745222201E-3</v>
      </c>
      <c r="E181">
        <f>'Deutsche Bank'!K181</f>
        <v>0.12629911577931766</v>
      </c>
      <c r="F181">
        <f>'Porsche Automobil Hoding Vz'!J181</f>
        <v>-3.8801514514673675E-3</v>
      </c>
      <c r="G181">
        <f>'Porsche Automobil Hoding Vz'!K181</f>
        <v>-0.25802658915748938</v>
      </c>
      <c r="H181">
        <f>Siemens!J181</f>
        <v>3.3637032416250672E-3</v>
      </c>
      <c r="I181">
        <f>Siemens!K181</f>
        <v>0.14053092183391602</v>
      </c>
      <c r="J181">
        <f>'Airbus SE'!J181</f>
        <v>-1.2623242600595995E-2</v>
      </c>
      <c r="K181">
        <f>'Airbus SE'!K181</f>
        <v>-0.64682583844089414</v>
      </c>
      <c r="N181">
        <f t="shared" si="20"/>
        <v>-0.10760273893952042</v>
      </c>
      <c r="O181">
        <f t="shared" si="21"/>
        <v>0.21983026200342431</v>
      </c>
      <c r="P181">
        <f t="shared" si="22"/>
        <v>-0.11972777482818504</v>
      </c>
      <c r="Q181">
        <f t="shared" si="23"/>
        <v>0.55107457723381359</v>
      </c>
      <c r="R181">
        <f t="shared" si="24"/>
        <v>-3.2588530058144181E-2</v>
      </c>
      <c r="S181">
        <f t="shared" si="25"/>
        <v>1.7748931167275998E-2</v>
      </c>
      <c r="T181">
        <f t="shared" si="26"/>
        <v>-8.1693531458300703E-2</v>
      </c>
      <c r="U181">
        <f t="shared" si="27"/>
        <v>-3.6260714431963104E-2</v>
      </c>
      <c r="V181">
        <f t="shared" si="28"/>
        <v>0.1668982648718372</v>
      </c>
      <c r="W181">
        <f t="shared" si="29"/>
        <v>-9.0899031342094483E-2</v>
      </c>
    </row>
    <row r="182" spans="1:23" x14ac:dyDescent="0.3">
      <c r="A182">
        <v>179</v>
      </c>
      <c r="B182">
        <f>SAP!J182</f>
        <v>3.3701588810975555E-2</v>
      </c>
      <c r="C182">
        <f>SAP!K182</f>
        <v>2.4831365435638197</v>
      </c>
      <c r="D182">
        <f>'Deutsche Bank'!J182</f>
        <v>-6.1093765016077897E-3</v>
      </c>
      <c r="E182">
        <f>'Deutsche Bank'!K182</f>
        <v>-0.32988800880816982</v>
      </c>
      <c r="F182">
        <f>'Porsche Automobil Hoding Vz'!J182</f>
        <v>1.0598130991823284E-2</v>
      </c>
      <c r="G182">
        <f>'Porsche Automobil Hoding Vz'!K182</f>
        <v>0.43114065551179748</v>
      </c>
      <c r="H182">
        <f>Siemens!J182</f>
        <v>8.8839334910662017E-3</v>
      </c>
      <c r="I182">
        <f>Siemens!K182</f>
        <v>0.47253650358147026</v>
      </c>
      <c r="J182">
        <f>'Airbus SE'!J182</f>
        <v>2.0069597199418036E-2</v>
      </c>
      <c r="K182">
        <f>'Airbus SE'!K182</f>
        <v>0.92164917996342832</v>
      </c>
      <c r="N182">
        <f t="shared" si="20"/>
        <v>-0.8191569699550697</v>
      </c>
      <c r="O182">
        <f t="shared" si="21"/>
        <v>1.0705811171174042</v>
      </c>
      <c r="P182">
        <f t="shared" si="22"/>
        <v>1.1733726602110246</v>
      </c>
      <c r="Q182">
        <f t="shared" si="23"/>
        <v>2.2885807591128162</v>
      </c>
      <c r="R182">
        <f t="shared" si="24"/>
        <v>-0.14222813236303597</v>
      </c>
      <c r="S182">
        <f t="shared" si="25"/>
        <v>-0.15588412625566583</v>
      </c>
      <c r="T182">
        <f t="shared" si="26"/>
        <v>-0.30404101279781792</v>
      </c>
      <c r="U182">
        <f t="shared" si="27"/>
        <v>0.20372969790736792</v>
      </c>
      <c r="V182">
        <f t="shared" si="28"/>
        <v>0.3973604316013431</v>
      </c>
      <c r="W182">
        <f t="shared" si="29"/>
        <v>0.43551288102864766</v>
      </c>
    </row>
    <row r="183" spans="1:23" x14ac:dyDescent="0.3">
      <c r="A183">
        <v>180</v>
      </c>
      <c r="B183">
        <f>SAP!J183</f>
        <v>1.1722251105243813E-2</v>
      </c>
      <c r="C183">
        <f>SAP!K183</f>
        <v>0.83078357116281687</v>
      </c>
      <c r="D183">
        <f>'Deutsche Bank'!J183</f>
        <v>-1.1505980791215835E-2</v>
      </c>
      <c r="E183">
        <f>'Deutsche Bank'!K183</f>
        <v>-0.58427261088707116</v>
      </c>
      <c r="F183">
        <f>'Porsche Automobil Hoding Vz'!J183</f>
        <v>-5.6374824066017385E-3</v>
      </c>
      <c r="G183">
        <f>'Porsche Automobil Hoding Vz'!K183</f>
        <v>-0.34167566404366356</v>
      </c>
      <c r="H183">
        <f>Siemens!J183</f>
        <v>6.5368997871642675E-3</v>
      </c>
      <c r="I183">
        <f>Siemens!K183</f>
        <v>0.3313778462367033</v>
      </c>
      <c r="J183">
        <f>'Airbus SE'!J183</f>
        <v>-3.2709831883414009E-3</v>
      </c>
      <c r="K183">
        <f>'Airbus SE'!K183</f>
        <v>-0.1981408865221034</v>
      </c>
      <c r="N183">
        <f t="shared" si="20"/>
        <v>-0.48540408620538389</v>
      </c>
      <c r="O183">
        <f t="shared" si="21"/>
        <v>-0.28385852835362169</v>
      </c>
      <c r="P183">
        <f t="shared" si="22"/>
        <v>0.27530327050077119</v>
      </c>
      <c r="Q183">
        <f t="shared" si="23"/>
        <v>-0.16461219329819951</v>
      </c>
      <c r="R183">
        <f t="shared" si="24"/>
        <v>0.19963173230736508</v>
      </c>
      <c r="S183">
        <f t="shared" si="25"/>
        <v>-0.19361499941085306</v>
      </c>
      <c r="T183">
        <f t="shared" si="26"/>
        <v>0.11576829309174824</v>
      </c>
      <c r="U183">
        <f t="shared" si="27"/>
        <v>-0.11322374566228464</v>
      </c>
      <c r="V183">
        <f t="shared" si="28"/>
        <v>6.7699918976639864E-2</v>
      </c>
      <c r="W183">
        <f t="shared" si="29"/>
        <v>-6.5659500227125661E-2</v>
      </c>
    </row>
    <row r="184" spans="1:23" x14ac:dyDescent="0.3">
      <c r="A184">
        <v>181</v>
      </c>
      <c r="B184">
        <f>SAP!J184</f>
        <v>-6.0506710659367488E-3</v>
      </c>
      <c r="C184">
        <f>SAP!K184</f>
        <v>-0.50534134629288785</v>
      </c>
      <c r="D184">
        <f>'Deutsche Bank'!J184</f>
        <v>-4.2342163114485833E-2</v>
      </c>
      <c r="E184">
        <f>'Deutsche Bank'!K184</f>
        <v>-2.0378255395393992</v>
      </c>
      <c r="F184">
        <f>'Porsche Automobil Hoding Vz'!J184</f>
        <v>-3.6931191911719966E-2</v>
      </c>
      <c r="G184">
        <f>'Porsche Automobil Hoding Vz'!K184</f>
        <v>-1.8312583987082669</v>
      </c>
      <c r="H184">
        <f>Siemens!J184</f>
        <v>-2.478302001496907E-2</v>
      </c>
      <c r="I184">
        <f>Siemens!K184</f>
        <v>-1.5523095588759277</v>
      </c>
      <c r="J184">
        <f>'Airbus SE'!J184</f>
        <v>-4.7530739593955866E-2</v>
      </c>
      <c r="K184">
        <f>'Airbus SE'!K184</f>
        <v>-2.3215514763490899</v>
      </c>
      <c r="N184">
        <f t="shared" si="20"/>
        <v>1.0297975016608705</v>
      </c>
      <c r="O184">
        <f t="shared" si="21"/>
        <v>0.92541058461339354</v>
      </c>
      <c r="P184">
        <f t="shared" si="22"/>
        <v>0.78444620234568019</v>
      </c>
      <c r="Q184">
        <f t="shared" si="23"/>
        <v>1.1731759485464905</v>
      </c>
      <c r="R184">
        <f t="shared" si="24"/>
        <v>3.7317851343837303</v>
      </c>
      <c r="S184">
        <f t="shared" si="25"/>
        <v>3.163336064348504</v>
      </c>
      <c r="T184">
        <f t="shared" si="26"/>
        <v>4.7309168898595724</v>
      </c>
      <c r="U184">
        <f t="shared" si="27"/>
        <v>2.8426799170866675</v>
      </c>
      <c r="V184">
        <f t="shared" si="28"/>
        <v>4.2513606390978476</v>
      </c>
      <c r="W184">
        <f t="shared" si="29"/>
        <v>3.6037665481592143</v>
      </c>
    </row>
    <row r="185" spans="1:23" x14ac:dyDescent="0.3">
      <c r="A185">
        <v>182</v>
      </c>
      <c r="B185">
        <f>SAP!J185</f>
        <v>-1.5499873937562139E-3</v>
      </c>
      <c r="C185">
        <f>SAP!K185</f>
        <v>-0.1669909308650003</v>
      </c>
      <c r="D185">
        <f>'Deutsche Bank'!J185</f>
        <v>-4.4150182091167202E-3</v>
      </c>
      <c r="E185">
        <f>'Deutsche Bank'!K185</f>
        <v>-0.25001951430980213</v>
      </c>
      <c r="F185">
        <f>'Porsche Automobil Hoding Vz'!J185</f>
        <v>-2.6525663355110165E-2</v>
      </c>
      <c r="G185">
        <f>'Porsche Automobil Hoding Vz'!K185</f>
        <v>-1.3359545204495908</v>
      </c>
      <c r="H185">
        <f>Siemens!J185</f>
        <v>-1.4909166281300545E-2</v>
      </c>
      <c r="I185">
        <f>Siemens!K185</f>
        <v>-0.95846212773503292</v>
      </c>
      <c r="J185">
        <f>'Airbus SE'!J185</f>
        <v>-6.2087898326459784E-3</v>
      </c>
      <c r="K185">
        <f>'Airbus SE'!K185</f>
        <v>-0.33908539787935743</v>
      </c>
      <c r="N185">
        <f t="shared" si="20"/>
        <v>4.1750991429009121E-2</v>
      </c>
      <c r="O185">
        <f t="shared" si="21"/>
        <v>0.22309228896318226</v>
      </c>
      <c r="P185">
        <f t="shared" si="22"/>
        <v>0.16005448290932198</v>
      </c>
      <c r="Q185">
        <f t="shared" si="23"/>
        <v>5.66241862346029E-2</v>
      </c>
      <c r="R185">
        <f t="shared" si="24"/>
        <v>0.33401470034279129</v>
      </c>
      <c r="S185">
        <f t="shared" si="25"/>
        <v>0.23963423566065245</v>
      </c>
      <c r="T185">
        <f t="shared" si="26"/>
        <v>8.4777966487342954E-2</v>
      </c>
      <c r="U185">
        <f t="shared" si="27"/>
        <v>1.2804618122273503</v>
      </c>
      <c r="V185">
        <f t="shared" si="28"/>
        <v>0.45300267011537565</v>
      </c>
      <c r="W185">
        <f t="shared" si="29"/>
        <v>0.32500051193532914</v>
      </c>
    </row>
    <row r="186" spans="1:23" x14ac:dyDescent="0.3">
      <c r="A186">
        <v>183</v>
      </c>
      <c r="B186">
        <f>SAP!J186</f>
        <v>4.6571882365049368E-3</v>
      </c>
      <c r="C186">
        <f>SAP!K186</f>
        <v>0.29964938560833987</v>
      </c>
      <c r="D186">
        <f>'Deutsche Bank'!J186</f>
        <v>2.2272635609123223E-2</v>
      </c>
      <c r="E186">
        <f>'Deutsche Bank'!K186</f>
        <v>1.0079804858098136</v>
      </c>
      <c r="F186">
        <f>'Porsche Automobil Hoding Vz'!J186</f>
        <v>3.1120491823393728E-2</v>
      </c>
      <c r="G186">
        <f>'Porsche Automobil Hoding Vz'!K186</f>
        <v>1.408006449075345</v>
      </c>
      <c r="H186">
        <f>Siemens!J186</f>
        <v>4.169018895894272E-2</v>
      </c>
      <c r="I186">
        <f>Siemens!K186</f>
        <v>2.445617233805343</v>
      </c>
      <c r="J186">
        <f>'Airbus SE'!J186</f>
        <v>4.8473192343247758E-3</v>
      </c>
      <c r="K186">
        <f>'Airbus SE'!K186</f>
        <v>0.19134361894437252</v>
      </c>
      <c r="N186">
        <f t="shared" si="20"/>
        <v>0.3020407332781066</v>
      </c>
      <c r="O186">
        <f t="shared" si="21"/>
        <v>0.42190826739800741</v>
      </c>
      <c r="P186">
        <f t="shared" si="22"/>
        <v>0.73282770154293875</v>
      </c>
      <c r="Q186">
        <f t="shared" si="23"/>
        <v>5.7335997856757526E-2</v>
      </c>
      <c r="R186">
        <f t="shared" si="24"/>
        <v>1.4192430245623169</v>
      </c>
      <c r="S186">
        <f t="shared" si="25"/>
        <v>2.465134447435962</v>
      </c>
      <c r="T186">
        <f t="shared" si="26"/>
        <v>0.19287063398015647</v>
      </c>
      <c r="U186">
        <f t="shared" si="27"/>
        <v>3.4434448371677289</v>
      </c>
      <c r="V186">
        <f t="shared" si="28"/>
        <v>0.26941304946309186</v>
      </c>
      <c r="W186">
        <f t="shared" si="29"/>
        <v>0.46795325206903993</v>
      </c>
    </row>
    <row r="187" spans="1:23" x14ac:dyDescent="0.3">
      <c r="A187">
        <v>184</v>
      </c>
      <c r="B187">
        <f>SAP!J187</f>
        <v>1.9906367116802937E-2</v>
      </c>
      <c r="C187">
        <f>SAP!K187</f>
        <v>1.4460454411621042</v>
      </c>
      <c r="D187">
        <f>'Deutsche Bank'!J187</f>
        <v>-1.9011241830966745E-2</v>
      </c>
      <c r="E187">
        <f>'Deutsche Bank'!K187</f>
        <v>-0.938054867401933</v>
      </c>
      <c r="F187">
        <f>'Porsche Automobil Hoding Vz'!J187</f>
        <v>6.9320727124005362E-3</v>
      </c>
      <c r="G187">
        <f>'Porsche Automobil Hoding Vz'!K187</f>
        <v>0.25663602810707287</v>
      </c>
      <c r="H187">
        <f>Siemens!J187</f>
        <v>8.8966005077553631E-3</v>
      </c>
      <c r="I187">
        <f>Siemens!K187</f>
        <v>0.47329834141338262</v>
      </c>
      <c r="J187">
        <f>'Airbus SE'!J187</f>
        <v>2.5591947872114058E-2</v>
      </c>
      <c r="K187">
        <f>'Airbus SE'!K187</f>
        <v>1.1865900393680096</v>
      </c>
      <c r="N187">
        <f t="shared" si="20"/>
        <v>-1.3564699645664873</v>
      </c>
      <c r="O187">
        <f t="shared" si="21"/>
        <v>0.37110735848218235</v>
      </c>
      <c r="P187">
        <f t="shared" si="22"/>
        <v>0.68441090891040712</v>
      </c>
      <c r="Q187">
        <f t="shared" si="23"/>
        <v>1.715863116956472</v>
      </c>
      <c r="R187">
        <f t="shared" si="24"/>
        <v>-0.240738675316539</v>
      </c>
      <c r="S187">
        <f t="shared" si="25"/>
        <v>-0.44397981289608546</v>
      </c>
      <c r="T187">
        <f t="shared" si="26"/>
        <v>-1.1130865620398127</v>
      </c>
      <c r="U187">
        <f t="shared" si="27"/>
        <v>0.12146540644999583</v>
      </c>
      <c r="V187">
        <f t="shared" si="28"/>
        <v>0.30452175469482118</v>
      </c>
      <c r="W187">
        <f t="shared" si="29"/>
        <v>0.5616110975705193</v>
      </c>
    </row>
    <row r="188" spans="1:23" x14ac:dyDescent="0.3">
      <c r="A188">
        <v>185</v>
      </c>
      <c r="B188">
        <f>SAP!J188</f>
        <v>1.0994968007371764E-2</v>
      </c>
      <c r="C188">
        <f>SAP!K188</f>
        <v>0.77610820265830982</v>
      </c>
      <c r="D188">
        <f>'Deutsche Bank'!J188</f>
        <v>1.3152994262598765E-2</v>
      </c>
      <c r="E188">
        <f>'Deutsche Bank'!K188</f>
        <v>0.5780997292190031</v>
      </c>
      <c r="F188">
        <f>'Porsche Automobil Hoding Vz'!J188</f>
        <v>-3.3670065479044068E-3</v>
      </c>
      <c r="G188">
        <f>'Porsche Automobil Hoding Vz'!K188</f>
        <v>-0.23360085629243857</v>
      </c>
      <c r="H188">
        <f>Siemens!J188</f>
        <v>-4.6016762248747038E-3</v>
      </c>
      <c r="I188">
        <f>Siemens!K188</f>
        <v>-0.33853432075863937</v>
      </c>
      <c r="J188">
        <f>'Airbus SE'!J188</f>
        <v>1.9124890909682089E-2</v>
      </c>
      <c r="K188">
        <f>'Airbus SE'!K188</f>
        <v>0.87632585460398271</v>
      </c>
      <c r="N188">
        <f t="shared" si="20"/>
        <v>0.44866794180141611</v>
      </c>
      <c r="O188">
        <f t="shared" si="21"/>
        <v>-0.18129954071656662</v>
      </c>
      <c r="P188">
        <f t="shared" si="22"/>
        <v>-0.26273926322213936</v>
      </c>
      <c r="Q188">
        <f t="shared" si="23"/>
        <v>0.68012368395970435</v>
      </c>
      <c r="R188">
        <f t="shared" si="24"/>
        <v>-0.135044591767986</v>
      </c>
      <c r="S188">
        <f t="shared" si="25"/>
        <v>-0.19570659916190855</v>
      </c>
      <c r="T188">
        <f t="shared" si="26"/>
        <v>0.5066037392541739</v>
      </c>
      <c r="U188">
        <f t="shared" si="27"/>
        <v>7.9081907213597216E-2</v>
      </c>
      <c r="V188">
        <f t="shared" si="28"/>
        <v>-0.20471047002669338</v>
      </c>
      <c r="W188">
        <f t="shared" si="29"/>
        <v>-0.29666637795159345</v>
      </c>
    </row>
    <row r="189" spans="1:23" x14ac:dyDescent="0.3">
      <c r="A189">
        <v>186</v>
      </c>
      <c r="B189">
        <f>SAP!J189</f>
        <v>8.2363939205158283E-3</v>
      </c>
      <c r="C189">
        <f>SAP!K189</f>
        <v>0.56872533457415819</v>
      </c>
      <c r="D189">
        <f>'Deutsche Bank'!J189</f>
        <v>-9.4952752938305286E-3</v>
      </c>
      <c r="E189">
        <f>'Deutsche Bank'!K189</f>
        <v>-0.48949217296703046</v>
      </c>
      <c r="F189">
        <f>'Porsche Automobil Hoding Vz'!J189</f>
        <v>2.3135986763439388E-3</v>
      </c>
      <c r="G189">
        <f>'Porsche Automobil Hoding Vz'!K189</f>
        <v>3.67963448799545E-2</v>
      </c>
      <c r="H189">
        <f>Siemens!J189</f>
        <v>8.6120286648999915E-4</v>
      </c>
      <c r="I189">
        <f>Siemens!K189</f>
        <v>-9.9780343738989051E-3</v>
      </c>
      <c r="J189">
        <f>'Airbus SE'!J189</f>
        <v>-1.4928661353364632E-2</v>
      </c>
      <c r="K189">
        <f>'Airbus SE'!K189</f>
        <v>-0.75743084378144909</v>
      </c>
      <c r="N189">
        <f t="shared" si="20"/>
        <v>-0.27838659984210612</v>
      </c>
      <c r="O189">
        <f t="shared" si="21"/>
        <v>2.0927013552958236E-2</v>
      </c>
      <c r="P189">
        <f t="shared" si="22"/>
        <v>-5.674760937688106E-3</v>
      </c>
      <c r="Q189">
        <f t="shared" si="23"/>
        <v>-0.4307701100463916</v>
      </c>
      <c r="R189">
        <f t="shared" si="24"/>
        <v>-1.8011522812533192E-2</v>
      </c>
      <c r="S189">
        <f t="shared" si="25"/>
        <v>4.8841697276194983E-3</v>
      </c>
      <c r="T189">
        <f t="shared" si="26"/>
        <v>0.37075646959483288</v>
      </c>
      <c r="U189">
        <f t="shared" si="27"/>
        <v>-3.6715519404602499E-4</v>
      </c>
      <c r="V189">
        <f t="shared" si="28"/>
        <v>-2.787068655049714E-2</v>
      </c>
      <c r="W189">
        <f t="shared" si="29"/>
        <v>7.5576709951025505E-3</v>
      </c>
    </row>
    <row r="190" spans="1:23" x14ac:dyDescent="0.3">
      <c r="A190">
        <v>187</v>
      </c>
      <c r="B190">
        <f>SAP!J190</f>
        <v>-9.4838323786333913E-3</v>
      </c>
      <c r="C190">
        <f>SAP!K190</f>
        <v>-0.76343803581629799</v>
      </c>
      <c r="D190">
        <f>'Deutsche Bank'!J190</f>
        <v>2.8971531611527873E-3</v>
      </c>
      <c r="E190">
        <f>'Deutsche Bank'!K190</f>
        <v>9.4660900361447101E-2</v>
      </c>
      <c r="F190">
        <f>'Porsche Automobil Hoding Vz'!J190</f>
        <v>-4.6218569669851167E-3</v>
      </c>
      <c r="G190">
        <f>'Porsche Automobil Hoding Vz'!K190</f>
        <v>-0.29333182294385302</v>
      </c>
      <c r="H190">
        <f>Siemens!J190</f>
        <v>-8.0091961317771895E-3</v>
      </c>
      <c r="I190">
        <f>Siemens!K190</f>
        <v>-0.54347425584958331</v>
      </c>
      <c r="J190">
        <f>'Airbus SE'!J190</f>
        <v>-1.3129291441792736E-2</v>
      </c>
      <c r="K190">
        <f>'Airbus SE'!K190</f>
        <v>-0.67110408928618182</v>
      </c>
      <c r="N190">
        <f t="shared" si="20"/>
        <v>-7.2267731840545468E-2</v>
      </c>
      <c r="O190">
        <f t="shared" si="21"/>
        <v>0.22394067075066923</v>
      </c>
      <c r="P190">
        <f t="shared" si="22"/>
        <v>0.41490891840253008</v>
      </c>
      <c r="Q190">
        <f t="shared" si="23"/>
        <v>0.51234638775292807</v>
      </c>
      <c r="R190">
        <f t="shared" si="24"/>
        <v>-2.7767054464529713E-2</v>
      </c>
      <c r="S190">
        <f t="shared" si="25"/>
        <v>-5.1445762381989016E-2</v>
      </c>
      <c r="T190">
        <f t="shared" si="26"/>
        <v>-6.3527317328078953E-2</v>
      </c>
      <c r="U190">
        <f t="shared" si="27"/>
        <v>0.15941829419141224</v>
      </c>
      <c r="V190">
        <f t="shared" si="28"/>
        <v>0.19685618589539</v>
      </c>
      <c r="W190">
        <f t="shared" si="29"/>
        <v>0.36472779552241996</v>
      </c>
    </row>
    <row r="191" spans="1:23" x14ac:dyDescent="0.3">
      <c r="A191">
        <v>188</v>
      </c>
      <c r="B191">
        <f>SAP!J191</f>
        <v>1.0743165098813115E-2</v>
      </c>
      <c r="C191">
        <f>SAP!K191</f>
        <v>0.75717827446909047</v>
      </c>
      <c r="D191">
        <f>'Deutsche Bank'!J191</f>
        <v>-1.9340489374676292E-4</v>
      </c>
      <c r="E191">
        <f>'Deutsche Bank'!K191</f>
        <v>-5.1021521177462198E-2</v>
      </c>
      <c r="F191">
        <f>'Porsche Automobil Hoding Vz'!J191</f>
        <v>-7.5172623778536731E-3</v>
      </c>
      <c r="G191">
        <f>'Porsche Automobil Hoding Vz'!K191</f>
        <v>-0.43115332055757855</v>
      </c>
      <c r="H191">
        <f>Siemens!J191</f>
        <v>-2.8485970852067723E-4</v>
      </c>
      <c r="I191">
        <f>Siemens!K191</f>
        <v>-7.8906168662145518E-2</v>
      </c>
      <c r="J191">
        <f>'Airbus SE'!J191</f>
        <v>3.5636545336461206E-3</v>
      </c>
      <c r="K191">
        <f>'Airbus SE'!K191</f>
        <v>0.12975839027234176</v>
      </c>
      <c r="N191">
        <f t="shared" si="20"/>
        <v>-3.8632387365938985E-2</v>
      </c>
      <c r="O191">
        <f t="shared" si="21"/>
        <v>-0.32645992729140594</v>
      </c>
      <c r="P191">
        <f t="shared" si="22"/>
        <v>-5.9746036632570367E-2</v>
      </c>
      <c r="Q191">
        <f t="shared" si="23"/>
        <v>9.8250234044298543E-2</v>
      </c>
      <c r="R191">
        <f t="shared" si="24"/>
        <v>2.199809827556164E-2</v>
      </c>
      <c r="S191">
        <f t="shared" si="25"/>
        <v>4.0259127554280617E-3</v>
      </c>
      <c r="T191">
        <f t="shared" si="26"/>
        <v>-6.62047045723369E-3</v>
      </c>
      <c r="U191">
        <f t="shared" si="27"/>
        <v>3.4020656631160384E-2</v>
      </c>
      <c r="V191">
        <f t="shared" si="28"/>
        <v>-5.5945760836126346E-2</v>
      </c>
      <c r="W191">
        <f t="shared" si="29"/>
        <v>-1.0238737428157901E-2</v>
      </c>
    </row>
    <row r="192" spans="1:23" x14ac:dyDescent="0.3">
      <c r="A192">
        <v>189</v>
      </c>
      <c r="B192">
        <f>SAP!J192</f>
        <v>1.5785504229890168E-2</v>
      </c>
      <c r="C192">
        <f>SAP!K192</f>
        <v>1.1362490254915985</v>
      </c>
      <c r="D192">
        <f>'Deutsche Bank'!J192</f>
        <v>-1.2109710693869609E-2</v>
      </c>
      <c r="E192">
        <f>'Deutsche Bank'!K192</f>
        <v>-0.61273117164266599</v>
      </c>
      <c r="F192">
        <f>'Porsche Automobil Hoding Vz'!J192</f>
        <v>1.6656260357150511E-3</v>
      </c>
      <c r="G192">
        <f>'Porsche Automobil Hoding Vz'!K192</f>
        <v>5.9528024147201177E-3</v>
      </c>
      <c r="H192">
        <f>Siemens!J192</f>
        <v>2.8522552137665706E-3</v>
      </c>
      <c r="I192">
        <f>Siemens!K192</f>
        <v>0.10977068315727924</v>
      </c>
      <c r="J192">
        <f>'Airbus SE'!J192</f>
        <v>2.7805380377270953E-3</v>
      </c>
      <c r="K192">
        <f>'Airbus SE'!K192</f>
        <v>9.2187513350576317E-2</v>
      </c>
      <c r="N192">
        <f t="shared" si="20"/>
        <v>-0.69621519666730458</v>
      </c>
      <c r="O192">
        <f t="shared" si="21"/>
        <v>6.7638659426697677E-3</v>
      </c>
      <c r="P192">
        <f t="shared" si="22"/>
        <v>0.12472683176500556</v>
      </c>
      <c r="Q192">
        <f t="shared" si="23"/>
        <v>0.10474797220708607</v>
      </c>
      <c r="R192">
        <f t="shared" si="24"/>
        <v>-3.6474675981287489E-3</v>
      </c>
      <c r="S192">
        <f t="shared" si="25"/>
        <v>-6.7259919302975577E-2</v>
      </c>
      <c r="T192">
        <f t="shared" si="26"/>
        <v>-5.6486163066122537E-2</v>
      </c>
      <c r="U192">
        <f t="shared" si="27"/>
        <v>6.5344318776412876E-4</v>
      </c>
      <c r="V192">
        <f t="shared" si="28"/>
        <v>5.4877405208035384E-4</v>
      </c>
      <c r="W192">
        <f t="shared" si="29"/>
        <v>1.0119486319063562E-2</v>
      </c>
    </row>
    <row r="193" spans="1:23" x14ac:dyDescent="0.3">
      <c r="A193">
        <v>190</v>
      </c>
      <c r="B193">
        <f>SAP!J193</f>
        <v>4.2151624767792807E-3</v>
      </c>
      <c r="C193">
        <f>SAP!K193</f>
        <v>0.26641896767040396</v>
      </c>
      <c r="D193">
        <f>'Deutsche Bank'!J193</f>
        <v>1.2303115587616448E-2</v>
      </c>
      <c r="E193">
        <f>'Deutsche Bank'!K193</f>
        <v>0.53803823184980781</v>
      </c>
      <c r="F193">
        <f>'Porsche Automobil Hoding Vz'!J193</f>
        <v>-5.195896548775867E-3</v>
      </c>
      <c r="G193">
        <f>'Porsche Automobil Hoding Vz'!K193</f>
        <v>-0.32065614670002957</v>
      </c>
      <c r="H193">
        <f>Siemens!J193</f>
        <v>-8.5324749737208157E-3</v>
      </c>
      <c r="I193">
        <f>Siemens!K193</f>
        <v>-0.57494604026532736</v>
      </c>
      <c r="J193">
        <f>'Airbus SE'!J193</f>
        <v>7.9586156210335337E-4</v>
      </c>
      <c r="K193">
        <f>'Airbus SE'!K193</f>
        <v>-3.029527771352731E-3</v>
      </c>
      <c r="N193">
        <f t="shared" si="20"/>
        <v>0.14334359029663526</v>
      </c>
      <c r="O193">
        <f t="shared" si="21"/>
        <v>-8.542887958099149E-2</v>
      </c>
      <c r="P193">
        <f t="shared" si="22"/>
        <v>-0.15317653051367502</v>
      </c>
      <c r="Q193">
        <f t="shared" si="23"/>
        <v>-8.071236613726142E-4</v>
      </c>
      <c r="R193">
        <f t="shared" si="24"/>
        <v>-0.1725252662022565</v>
      </c>
      <c r="S193">
        <f t="shared" si="25"/>
        <v>-0.30934295091340513</v>
      </c>
      <c r="T193">
        <f t="shared" si="26"/>
        <v>-1.6300017654385123E-3</v>
      </c>
      <c r="U193">
        <f t="shared" si="27"/>
        <v>0.18435998183191993</v>
      </c>
      <c r="V193">
        <f t="shared" si="28"/>
        <v>9.7143670148269496E-4</v>
      </c>
      <c r="W193">
        <f t="shared" si="29"/>
        <v>1.7418149960130946E-3</v>
      </c>
    </row>
    <row r="194" spans="1:23" x14ac:dyDescent="0.3">
      <c r="A194">
        <v>191</v>
      </c>
      <c r="B194">
        <f>SAP!J194</f>
        <v>1.9659386866874559E-2</v>
      </c>
      <c r="C194">
        <f>SAP!K194</f>
        <v>1.4274780686799446</v>
      </c>
      <c r="D194">
        <f>'Deutsche Bank'!J194</f>
        <v>6.9876060713890539E-3</v>
      </c>
      <c r="E194">
        <f>'Deutsche Bank'!K194</f>
        <v>0.28747626722031894</v>
      </c>
      <c r="F194">
        <f>'Porsche Automobil Hoding Vz'!J194</f>
        <v>2.8810740484315436E-2</v>
      </c>
      <c r="G194">
        <f>'Porsche Automobil Hoding Vz'!K194</f>
        <v>1.2980621257442693</v>
      </c>
      <c r="H194">
        <f>Siemens!J194</f>
        <v>3.1201273362436777E-3</v>
      </c>
      <c r="I194">
        <f>Siemens!K194</f>
        <v>0.12588143141202238</v>
      </c>
      <c r="J194">
        <f>'Airbus SE'!J194</f>
        <v>9.9571849310091994E-4</v>
      </c>
      <c r="K194">
        <f>'Airbus SE'!K194</f>
        <v>6.5588287446971573E-3</v>
      </c>
      <c r="N194">
        <f t="shared" si="20"/>
        <v>0.41036606672298054</v>
      </c>
      <c r="O194">
        <f t="shared" si="21"/>
        <v>1.8529552162840131</v>
      </c>
      <c r="P194">
        <f t="shared" si="22"/>
        <v>0.17969298259470062</v>
      </c>
      <c r="Q194">
        <f t="shared" si="23"/>
        <v>9.3625841892828032E-3</v>
      </c>
      <c r="R194">
        <f t="shared" si="24"/>
        <v>0.37316205452903478</v>
      </c>
      <c r="S194">
        <f t="shared" si="25"/>
        <v>3.6187924014678796E-2</v>
      </c>
      <c r="T194">
        <f t="shared" si="26"/>
        <v>1.885507604862869E-3</v>
      </c>
      <c r="U194">
        <f t="shared" si="27"/>
        <v>0.16340191845042121</v>
      </c>
      <c r="V194">
        <f t="shared" si="28"/>
        <v>8.5137671827342099E-3</v>
      </c>
      <c r="W194">
        <f t="shared" si="29"/>
        <v>8.2563475076879598E-4</v>
      </c>
    </row>
    <row r="195" spans="1:23" x14ac:dyDescent="0.3">
      <c r="A195">
        <v>192</v>
      </c>
      <c r="B195">
        <f>SAP!J195</f>
        <v>2.2349415089633954E-2</v>
      </c>
      <c r="C195">
        <f>SAP!K195</f>
        <v>1.6297078259742213</v>
      </c>
      <c r="D195">
        <f>'Deutsche Bank'!J195</f>
        <v>7.8217058916833105E-3</v>
      </c>
      <c r="E195">
        <f>'Deutsche Bank'!K195</f>
        <v>0.32679398248957175</v>
      </c>
      <c r="F195">
        <f>'Porsche Automobil Hoding Vz'!J195</f>
        <v>3.6059510628100908E-2</v>
      </c>
      <c r="G195">
        <f>'Porsche Automobil Hoding Vz'!K195</f>
        <v>1.6431040854380885</v>
      </c>
      <c r="H195">
        <f>Siemens!J195</f>
        <v>5.6980211146377959E-3</v>
      </c>
      <c r="I195">
        <f>Siemens!K195</f>
        <v>0.28092480549334597</v>
      </c>
      <c r="J195">
        <f>'Airbus SE'!J195</f>
        <v>4.0249335249311347E-2</v>
      </c>
      <c r="K195">
        <f>'Airbus SE'!K195</f>
        <v>1.8897943518975973</v>
      </c>
      <c r="N195">
        <f t="shared" si="20"/>
        <v>0.53257871074453766</v>
      </c>
      <c r="O195">
        <f t="shared" si="21"/>
        <v>2.6777795869286685</v>
      </c>
      <c r="P195">
        <f t="shared" si="22"/>
        <v>0.45782535402279184</v>
      </c>
      <c r="Q195">
        <f t="shared" si="23"/>
        <v>3.0798126447693956</v>
      </c>
      <c r="R195">
        <f t="shared" si="24"/>
        <v>0.53695652772519853</v>
      </c>
      <c r="S195">
        <f t="shared" si="25"/>
        <v>9.1804535967278861E-2</v>
      </c>
      <c r="T195">
        <f t="shared" si="26"/>
        <v>0.61757342234291501</v>
      </c>
      <c r="U195">
        <f t="shared" si="27"/>
        <v>0.46158869560701715</v>
      </c>
      <c r="V195">
        <f t="shared" si="28"/>
        <v>3.1051288202407665</v>
      </c>
      <c r="W195">
        <f t="shared" si="29"/>
        <v>0.53089011072925629</v>
      </c>
    </row>
    <row r="196" spans="1:23" x14ac:dyDescent="0.3">
      <c r="A196">
        <v>193</v>
      </c>
      <c r="B196">
        <f>SAP!J196</f>
        <v>8.2700730990693961E-3</v>
      </c>
      <c r="C196">
        <f>SAP!K196</f>
        <v>0.57125725303030439</v>
      </c>
      <c r="D196">
        <f>'Deutsche Bank'!J196</f>
        <v>-1.0933338118379562E-2</v>
      </c>
      <c r="E196">
        <f>'Deutsche Bank'!K196</f>
        <v>-0.55727943691221338</v>
      </c>
      <c r="F196">
        <f>'Porsche Automobil Hoding Vz'!J196</f>
        <v>-1.9711544912100382E-2</v>
      </c>
      <c r="G196">
        <f>'Porsche Automobil Hoding Vz'!K196</f>
        <v>-1.0116020117447053</v>
      </c>
      <c r="H196">
        <f>Siemens!J196</f>
        <v>-7.6846827585469952E-3</v>
      </c>
      <c r="I196">
        <f>Siemens!K196</f>
        <v>-0.52395690849345466</v>
      </c>
      <c r="J196">
        <f>'Airbus SE'!J196</f>
        <v>-1.3187910071260897E-2</v>
      </c>
      <c r="K196">
        <f>'Airbus SE'!K196</f>
        <v>-0.67391638263531672</v>
      </c>
      <c r="N196">
        <f t="shared" si="20"/>
        <v>-0.31834992030074583</v>
      </c>
      <c r="O196">
        <f t="shared" si="21"/>
        <v>-0.57788498638921004</v>
      </c>
      <c r="P196">
        <f t="shared" si="22"/>
        <v>-0.29931418425222145</v>
      </c>
      <c r="Q196">
        <f t="shared" si="23"/>
        <v>-0.38497962151637055</v>
      </c>
      <c r="R196">
        <f t="shared" si="24"/>
        <v>0.56374499948435164</v>
      </c>
      <c r="S196">
        <f t="shared" si="25"/>
        <v>0.29199041093149652</v>
      </c>
      <c r="T196">
        <f t="shared" si="26"/>
        <v>0.37555974224092503</v>
      </c>
      <c r="U196">
        <f t="shared" si="27"/>
        <v>0.53003586269951519</v>
      </c>
      <c r="V196">
        <f t="shared" si="28"/>
        <v>0.68173516842160098</v>
      </c>
      <c r="W196">
        <f t="shared" si="29"/>
        <v>0.35310314442869262</v>
      </c>
    </row>
    <row r="197" spans="1:23" x14ac:dyDescent="0.3">
      <c r="A197">
        <v>194</v>
      </c>
      <c r="B197">
        <f>SAP!J197</f>
        <v>-7.1202071233898261E-3</v>
      </c>
      <c r="C197">
        <f>SAP!K197</f>
        <v>-0.58574645709664874</v>
      </c>
      <c r="D197">
        <f>'Deutsche Bank'!J197</f>
        <v>1.5458677862762971E-2</v>
      </c>
      <c r="E197">
        <f>'Deutsche Bank'!K197</f>
        <v>0.68678481592752294</v>
      </c>
      <c r="F197">
        <f>'Porsche Automobil Hoding Vz'!J197</f>
        <v>3.7790376780435113E-2</v>
      </c>
      <c r="G197">
        <f>'Porsche Automobil Hoding Vz'!K197</f>
        <v>1.7254934338824044</v>
      </c>
      <c r="H197">
        <f>Siemens!J197</f>
        <v>2.3233513148177204E-2</v>
      </c>
      <c r="I197">
        <f>Siemens!K197</f>
        <v>1.3355694436249272</v>
      </c>
      <c r="J197">
        <f>'Airbus SE'!J197</f>
        <v>3.4861103694652914E-3</v>
      </c>
      <c r="K197">
        <f>'Airbus SE'!K197</f>
        <v>0.12603812353856533</v>
      </c>
      <c r="N197">
        <f t="shared" ref="N197:N257" si="30">$C197*$E197</f>
        <v>-0.40228177271732063</v>
      </c>
      <c r="O197">
        <f t="shared" ref="O197:O257" si="31">$C197*$G197</f>
        <v>-1.0107016656401488</v>
      </c>
      <c r="P197">
        <f t="shared" ref="P197:P257" si="32">$C197*$I197</f>
        <v>-0.78230506980984349</v>
      </c>
      <c r="Q197">
        <f t="shared" ref="Q197:Q257" si="33">$C197*$K197</f>
        <v>-7.3826384321824368E-2</v>
      </c>
      <c r="R197">
        <f t="shared" ref="R197:R257" si="34">$E197*$G197</f>
        <v>1.1850426903730766</v>
      </c>
      <c r="S197">
        <f t="shared" ref="S197:S257" si="35">$E197*$I197</f>
        <v>0.91724881449836992</v>
      </c>
      <c r="T197">
        <f t="shared" ref="T197:T257" si="36">$E197*$K197</f>
        <v>8.6561069474283991E-2</v>
      </c>
      <c r="U197">
        <f t="shared" ref="U197:U257" si="37">$G197*$I197</f>
        <v>2.3045163054687881</v>
      </c>
      <c r="V197">
        <f t="shared" ref="V197:V257" si="38">$G197*$K197</f>
        <v>0.2174779545846538</v>
      </c>
      <c r="W197">
        <f t="shared" ref="W197:W257" si="39">$I197*$K197</f>
        <v>0.16833266652993154</v>
      </c>
    </row>
    <row r="198" spans="1:23" x14ac:dyDescent="0.3">
      <c r="A198">
        <v>195</v>
      </c>
      <c r="B198">
        <f>SAP!J198</f>
        <v>1.37081015174175E-2</v>
      </c>
      <c r="C198">
        <f>SAP!K198</f>
        <v>0.98007495906679576</v>
      </c>
      <c r="D198">
        <f>'Deutsche Bank'!J198</f>
        <v>-3.373720503537856E-2</v>
      </c>
      <c r="E198">
        <f>'Deutsche Bank'!K198</f>
        <v>-1.63220587217292</v>
      </c>
      <c r="F198">
        <f>'Porsche Automobil Hoding Vz'!J198</f>
        <v>1.1097384864552952E-2</v>
      </c>
      <c r="G198">
        <f>'Porsche Automobil Hoding Vz'!K198</f>
        <v>0.45490517434939071</v>
      </c>
      <c r="H198">
        <f>Siemens!J198</f>
        <v>3.3427834339387142E-3</v>
      </c>
      <c r="I198">
        <f>Siemens!K198</f>
        <v>0.13927273284412567</v>
      </c>
      <c r="J198">
        <f>'Airbus SE'!J198</f>
        <v>-3.8954431627369452E-3</v>
      </c>
      <c r="K198">
        <f>'Airbus SE'!K198</f>
        <v>-0.22810004197706618</v>
      </c>
      <c r="N198">
        <f t="shared" si="30"/>
        <v>-1.5996841033584583</v>
      </c>
      <c r="O198">
        <f t="shared" si="31"/>
        <v>0.44584117012975266</v>
      </c>
      <c r="P198">
        <f t="shared" si="32"/>
        <v>0.13649771794132726</v>
      </c>
      <c r="Q198">
        <f t="shared" si="33"/>
        <v>-0.22355513930380752</v>
      </c>
      <c r="R198">
        <f t="shared" si="34"/>
        <v>-0.74249889685492154</v>
      </c>
      <c r="S198">
        <f t="shared" si="35"/>
        <v>-0.22732177238175222</v>
      </c>
      <c r="T198">
        <f t="shared" si="36"/>
        <v>0.37230622795785695</v>
      </c>
      <c r="U198">
        <f t="shared" si="37"/>
        <v>6.3355886816573101E-2</v>
      </c>
      <c r="V198">
        <f t="shared" si="38"/>
        <v>-0.10376388936468063</v>
      </c>
      <c r="W198">
        <f t="shared" si="39"/>
        <v>-3.1768116208005792E-2</v>
      </c>
    </row>
    <row r="199" spans="1:23" x14ac:dyDescent="0.3">
      <c r="A199">
        <v>196</v>
      </c>
      <c r="B199">
        <f>SAP!J199</f>
        <v>4.0907819782530696E-3</v>
      </c>
      <c r="C199">
        <f>SAP!K199</f>
        <v>0.25706834531771555</v>
      </c>
      <c r="D199">
        <f>'Deutsche Bank'!J199</f>
        <v>3.6290747498398854E-3</v>
      </c>
      <c r="E199">
        <f>'Deutsche Bank'!K199</f>
        <v>0.12916214820162322</v>
      </c>
      <c r="F199">
        <f>'Porsche Automobil Hoding Vz'!J199</f>
        <v>-1.3654986190927343E-3</v>
      </c>
      <c r="G199">
        <f>'Porsche Automobil Hoding Vz'!K199</f>
        <v>-0.13832894058795639</v>
      </c>
      <c r="H199">
        <f>Siemens!J199</f>
        <v>1.4074414998977854E-2</v>
      </c>
      <c r="I199">
        <f>Siemens!K199</f>
        <v>0.78470986496591499</v>
      </c>
      <c r="J199">
        <f>'Airbus SE'!J199</f>
        <v>1.3182477201182853E-2</v>
      </c>
      <c r="K199">
        <f>'Airbus SE'!K199</f>
        <v>0.59123200812814258</v>
      </c>
      <c r="N199">
        <f t="shared" si="30"/>
        <v>3.3203499715872831E-2</v>
      </c>
      <c r="O199">
        <f t="shared" si="31"/>
        <v>-3.5559991866498532E-2</v>
      </c>
      <c r="P199">
        <f t="shared" si="32"/>
        <v>0.20172406654127578</v>
      </c>
      <c r="Q199">
        <f t="shared" si="33"/>
        <v>0.15198703402837177</v>
      </c>
      <c r="R199">
        <f t="shared" si="34"/>
        <v>-1.7866863124795157E-2</v>
      </c>
      <c r="S199">
        <f t="shared" si="35"/>
        <v>0.10135481187400326</v>
      </c>
      <c r="T199">
        <f t="shared" si="36"/>
        <v>7.6364796255390457E-2</v>
      </c>
      <c r="U199">
        <f t="shared" si="37"/>
        <v>-0.10854808428965333</v>
      </c>
      <c r="V199">
        <f t="shared" si="38"/>
        <v>-8.1784497326055985E-2</v>
      </c>
      <c r="W199">
        <f t="shared" si="39"/>
        <v>0.46394558926176155</v>
      </c>
    </row>
    <row r="200" spans="1:23" x14ac:dyDescent="0.3">
      <c r="A200">
        <v>197</v>
      </c>
      <c r="B200">
        <f>SAP!J200</f>
        <v>-3.5074081163023419E-3</v>
      </c>
      <c r="C200">
        <f>SAP!K200</f>
        <v>-0.3141450440799296</v>
      </c>
      <c r="D200">
        <f>'Deutsche Bank'!J200</f>
        <v>-1.5380536747337243E-2</v>
      </c>
      <c r="E200">
        <f>'Deutsche Bank'!K200</f>
        <v>-0.76691104836308766</v>
      </c>
      <c r="F200">
        <f>'Porsche Automobil Hoding Vz'!J200</f>
        <v>3.7775317485999466E-2</v>
      </c>
      <c r="G200">
        <f>'Porsche Automobil Hoding Vz'!K200</f>
        <v>1.7247766104267543</v>
      </c>
      <c r="H200">
        <f>Siemens!J200</f>
        <v>-7.3795295209297222E-4</v>
      </c>
      <c r="I200">
        <f>Siemens!K200</f>
        <v>-0.10615675045324663</v>
      </c>
      <c r="J200">
        <f>'Airbus SE'!J200</f>
        <v>3.3229521750111498E-3</v>
      </c>
      <c r="K200">
        <f>'Airbus SE'!K200</f>
        <v>0.1182104293518656</v>
      </c>
      <c r="N200">
        <f t="shared" si="30"/>
        <v>0.2409213050934072</v>
      </c>
      <c r="O200">
        <f t="shared" si="31"/>
        <v>-0.54183002431054428</v>
      </c>
      <c r="P200">
        <f t="shared" si="32"/>
        <v>3.3348617050517247E-2</v>
      </c>
      <c r="Q200">
        <f t="shared" si="33"/>
        <v>-3.7135220539449225E-2</v>
      </c>
      <c r="R200">
        <f t="shared" si="34"/>
        <v>-1.3227502384945149</v>
      </c>
      <c r="S200">
        <f t="shared" si="35"/>
        <v>8.1412784780918054E-2</v>
      </c>
      <c r="T200">
        <f t="shared" si="36"/>
        <v>-9.0656884301689958E-2</v>
      </c>
      <c r="U200">
        <f t="shared" si="37"/>
        <v>-0.18309668022066955</v>
      </c>
      <c r="V200">
        <f t="shared" si="38"/>
        <v>0.20388658365460205</v>
      </c>
      <c r="W200">
        <f t="shared" si="39"/>
        <v>-1.2548835049677137E-2</v>
      </c>
    </row>
    <row r="201" spans="1:23" x14ac:dyDescent="0.3">
      <c r="A201">
        <v>198</v>
      </c>
      <c r="B201">
        <f>SAP!J201</f>
        <v>-2.3314562727196706E-3</v>
      </c>
      <c r="C201">
        <f>SAP!K201</f>
        <v>-0.22573985416205733</v>
      </c>
      <c r="D201">
        <f>'Deutsche Bank'!J201</f>
        <v>1.0989121575595385E-2</v>
      </c>
      <c r="E201">
        <f>'Deutsche Bank'!K201</f>
        <v>0.47609931138352429</v>
      </c>
      <c r="F201">
        <f>'Porsche Automobil Hoding Vz'!J201</f>
        <v>-3.1844643168504008E-2</v>
      </c>
      <c r="G201">
        <f>'Porsche Automobil Hoding Vz'!K201</f>
        <v>-1.5891383270790085</v>
      </c>
      <c r="H201">
        <f>Siemens!J201</f>
        <v>-3.0934693594629466E-3</v>
      </c>
      <c r="I201">
        <f>Siemens!K201</f>
        <v>-0.24782558668049479</v>
      </c>
      <c r="J201">
        <f>'Airbus SE'!J201</f>
        <v>7.8317113086978467E-3</v>
      </c>
      <c r="K201">
        <f>'Airbus SE'!K201</f>
        <v>0.33452311764842846</v>
      </c>
      <c r="N201">
        <f t="shared" si="30"/>
        <v>-0.1074745891183727</v>
      </c>
      <c r="O201">
        <f t="shared" si="31"/>
        <v>0.35873185419815112</v>
      </c>
      <c r="P201">
        <f t="shared" si="32"/>
        <v>5.5944111794881193E-2</v>
      </c>
      <c r="Q201">
        <f t="shared" si="33"/>
        <v>-7.5515199791792983E-2</v>
      </c>
      <c r="R201">
        <f t="shared" si="34"/>
        <v>-0.75658766321548176</v>
      </c>
      <c r="S201">
        <f t="shared" si="35"/>
        <v>-0.11798959116180148</v>
      </c>
      <c r="T201">
        <f t="shared" si="36"/>
        <v>0.15926622595428647</v>
      </c>
      <c r="U201">
        <f t="shared" si="37"/>
        <v>0.3938291382248153</v>
      </c>
      <c r="V201">
        <f t="shared" si="38"/>
        <v>-0.53160350754907792</v>
      </c>
      <c r="W201">
        <f t="shared" si="39"/>
        <v>-8.2903387889409957E-2</v>
      </c>
    </row>
    <row r="202" spans="1:23" x14ac:dyDescent="0.3">
      <c r="A202">
        <v>199</v>
      </c>
      <c r="B202">
        <f>SAP!J202</f>
        <v>-4.2602698053455833E-3</v>
      </c>
      <c r="C202">
        <f>SAP!K202</f>
        <v>-0.37074334864909014</v>
      </c>
      <c r="D202">
        <f>'Deutsche Bank'!J202</f>
        <v>-2.4736003479382805E-3</v>
      </c>
      <c r="E202">
        <f>'Deutsche Bank'!K202</f>
        <v>-0.15850515016867692</v>
      </c>
      <c r="F202">
        <f>'Porsche Automobil Hoding Vz'!J202</f>
        <v>-7.2996134236700358E-2</v>
      </c>
      <c r="G202">
        <f>'Porsche Automobil Hoding Vz'!K202</f>
        <v>-3.5479521452639138</v>
      </c>
      <c r="H202">
        <f>Siemens!J202</f>
        <v>1.619195172342588E-3</v>
      </c>
      <c r="I202">
        <f>Siemens!K202</f>
        <v>3.5610222835161631E-2</v>
      </c>
      <c r="J202">
        <f>'Airbus SE'!J202</f>
        <v>-1.8488270694230875E-2</v>
      </c>
      <c r="K202">
        <f>'Airbus SE'!K202</f>
        <v>-0.92820702476114436</v>
      </c>
      <c r="N202">
        <f t="shared" si="30"/>
        <v>5.8764730151662177E-2</v>
      </c>
      <c r="O202">
        <f t="shared" si="31"/>
        <v>1.3153796591818665</v>
      </c>
      <c r="P202">
        <f t="shared" si="32"/>
        <v>-1.3202253260048119E-2</v>
      </c>
      <c r="Q202">
        <f t="shared" si="33"/>
        <v>0.34412658059955559</v>
      </c>
      <c r="R202">
        <f t="shared" si="34"/>
        <v>0.56236868757633607</v>
      </c>
      <c r="S202">
        <f t="shared" si="35"/>
        <v>-5.6444037180273425E-3</v>
      </c>
      <c r="T202">
        <f t="shared" si="36"/>
        <v>0.14712559384738599</v>
      </c>
      <c r="U202">
        <f t="shared" si="37"/>
        <v>-0.12634336650133771</v>
      </c>
      <c r="V202">
        <f t="shared" si="38"/>
        <v>3.2932341047503368</v>
      </c>
      <c r="W202">
        <f t="shared" si="39"/>
        <v>-3.3053658988906741E-2</v>
      </c>
    </row>
    <row r="203" spans="1:23" x14ac:dyDescent="0.3">
      <c r="A203">
        <v>200</v>
      </c>
      <c r="B203">
        <f>SAP!J203</f>
        <v>-9.6571711995886266E-4</v>
      </c>
      <c r="C203">
        <f>SAP!K203</f>
        <v>-0.12306691747933585</v>
      </c>
      <c r="D203">
        <f>'Deutsche Bank'!J203</f>
        <v>-7.0069408925241584E-3</v>
      </c>
      <c r="E203">
        <f>'Deutsche Bank'!K203</f>
        <v>-0.37219731076368434</v>
      </c>
      <c r="F203">
        <f>'Porsche Automobil Hoding Vz'!J203</f>
        <v>8.542723354453742E-2</v>
      </c>
      <c r="G203">
        <f>'Porsche Automobil Hoding Vz'!K203</f>
        <v>3.9930111072950707</v>
      </c>
      <c r="H203">
        <f>Siemens!J203</f>
        <v>-1.4624419753449787E-2</v>
      </c>
      <c r="I203">
        <f>Siemens!K203</f>
        <v>-0.9413364948614299</v>
      </c>
      <c r="J203">
        <f>'Airbus SE'!J203</f>
        <v>-9.2578312429214711E-4</v>
      </c>
      <c r="K203">
        <f>'Airbus SE'!K203</f>
        <v>-8.562732893204382E-2</v>
      </c>
      <c r="N203">
        <f t="shared" si="30"/>
        <v>4.5805175729785062E-2</v>
      </c>
      <c r="O203">
        <f t="shared" si="31"/>
        <v>-0.49140756843555394</v>
      </c>
      <c r="P203">
        <f t="shared" si="32"/>
        <v>0.11584738073339884</v>
      </c>
      <c r="Q203">
        <f t="shared" si="33"/>
        <v>1.0537891423655783E-2</v>
      </c>
      <c r="R203">
        <f t="shared" si="34"/>
        <v>-1.4861879959847468</v>
      </c>
      <c r="S203">
        <f t="shared" si="35"/>
        <v>0.350362911911137</v>
      </c>
      <c r="T203">
        <f t="shared" si="36"/>
        <v>3.187026155638413E-2</v>
      </c>
      <c r="U203">
        <f t="shared" si="37"/>
        <v>-3.7587670796838988</v>
      </c>
      <c r="V203">
        <f t="shared" si="38"/>
        <v>-0.34191087551365956</v>
      </c>
      <c r="W203">
        <f t="shared" si="39"/>
        <v>8.0604129681236841E-2</v>
      </c>
    </row>
    <row r="204" spans="1:23" x14ac:dyDescent="0.3">
      <c r="A204">
        <v>201</v>
      </c>
      <c r="B204">
        <f>SAP!J204</f>
        <v>8.1411575836996455E-3</v>
      </c>
      <c r="C204">
        <f>SAP!K204</f>
        <v>0.56156569917814869</v>
      </c>
      <c r="D204">
        <f>'Deutsche Bank'!J204</f>
        <v>-3.868345735578331E-2</v>
      </c>
      <c r="E204">
        <f>'Deutsche Bank'!K204</f>
        <v>-1.8653618274337032</v>
      </c>
      <c r="F204">
        <f>'Porsche Automobil Hoding Vz'!J204</f>
        <v>-8.7638937311255802E-3</v>
      </c>
      <c r="G204">
        <f>'Porsche Automobil Hoding Vz'!K204</f>
        <v>-0.49049305910860236</v>
      </c>
      <c r="H204">
        <f>Siemens!J204</f>
        <v>-2.3104995666308914E-2</v>
      </c>
      <c r="I204">
        <f>Siemens!K204</f>
        <v>-1.4513874188764453</v>
      </c>
      <c r="J204">
        <f>'Airbus SE'!J204</f>
        <v>-3.8920125422907507E-2</v>
      </c>
      <c r="K204">
        <f>'Airbus SE'!K204</f>
        <v>-1.908447772204007</v>
      </c>
      <c r="N204">
        <f t="shared" si="30"/>
        <v>-1.0475232188430366</v>
      </c>
      <c r="O204">
        <f t="shared" si="31"/>
        <v>-0.27544407768035128</v>
      </c>
      <c r="P204">
        <f t="shared" si="32"/>
        <v>-0.8150493906597196</v>
      </c>
      <c r="Q204">
        <f t="shared" si="33"/>
        <v>-1.0717188075427233</v>
      </c>
      <c r="R204">
        <f t="shared" si="34"/>
        <v>0.91494702908236991</v>
      </c>
      <c r="S204">
        <f t="shared" si="35"/>
        <v>2.7073626879896517</v>
      </c>
      <c r="T204">
        <f t="shared" si="36"/>
        <v>3.559945623920246</v>
      </c>
      <c r="U204">
        <f t="shared" si="37"/>
        <v>0.71189545503644613</v>
      </c>
      <c r="V204">
        <f t="shared" si="38"/>
        <v>0.93608038593734044</v>
      </c>
      <c r="W204">
        <f t="shared" si="39"/>
        <v>2.7698970861596761</v>
      </c>
    </row>
    <row r="205" spans="1:23" x14ac:dyDescent="0.3">
      <c r="A205">
        <v>202</v>
      </c>
      <c r="B205">
        <f>SAP!J205</f>
        <v>-2.3328159879529376E-3</v>
      </c>
      <c r="C205">
        <f>SAP!K205</f>
        <v>-0.22584207423517269</v>
      </c>
      <c r="D205">
        <f>'Deutsche Bank'!J205</f>
        <v>4.7783046210686214E-2</v>
      </c>
      <c r="E205">
        <f>'Deutsche Bank'!K205</f>
        <v>2.2104877110003631</v>
      </c>
      <c r="F205">
        <f>'Porsche Automobil Hoding Vz'!J205</f>
        <v>3.6716388906024834E-2</v>
      </c>
      <c r="G205">
        <f>'Porsche Automobil Hoding Vz'!K205</f>
        <v>1.6743715368538967</v>
      </c>
      <c r="H205">
        <f>Siemens!J205</f>
        <v>3.6110220247416044E-2</v>
      </c>
      <c r="I205">
        <f>Siemens!K205</f>
        <v>2.1100187760433471</v>
      </c>
      <c r="J205">
        <f>'Airbus SE'!J205</f>
        <v>0</v>
      </c>
      <c r="K205">
        <f>'Airbus SE'!K205</f>
        <v>-4.1211863288954792E-2</v>
      </c>
      <c r="N205">
        <f t="shared" si="30"/>
        <v>-0.49922112972368099</v>
      </c>
      <c r="O205">
        <f t="shared" si="31"/>
        <v>-0.37814354092341795</v>
      </c>
      <c r="P205">
        <f t="shared" si="32"/>
        <v>-0.4765310170567898</v>
      </c>
      <c r="Q205">
        <f t="shared" si="33"/>
        <v>9.3073726882739165E-3</v>
      </c>
      <c r="R205">
        <f t="shared" si="34"/>
        <v>3.7011777058643305</v>
      </c>
      <c r="S205">
        <f t="shared" si="35"/>
        <v>4.6641705744238457</v>
      </c>
      <c r="T205">
        <f t="shared" si="36"/>
        <v>-9.1098317347661578E-2</v>
      </c>
      <c r="U205">
        <f t="shared" si="37"/>
        <v>3.5329553808342773</v>
      </c>
      <c r="V205">
        <f t="shared" si="38"/>
        <v>-6.9003970871739928E-2</v>
      </c>
      <c r="W205">
        <f t="shared" si="39"/>
        <v>-8.6957805335426144E-2</v>
      </c>
    </row>
    <row r="206" spans="1:23" x14ac:dyDescent="0.3">
      <c r="A206">
        <v>203</v>
      </c>
      <c r="B206">
        <f>SAP!J206</f>
        <v>-1.9415590780336937E-4</v>
      </c>
      <c r="C206">
        <f>SAP!K206</f>
        <v>-6.5062828395159963E-2</v>
      </c>
      <c r="D206">
        <f>'Deutsche Bank'!J206</f>
        <v>9.7599090683406636E-3</v>
      </c>
      <c r="E206">
        <f>'Deutsche Bank'!K206</f>
        <v>0.41815681314800668</v>
      </c>
      <c r="F206">
        <f>'Porsche Automobil Hoding Vz'!J206</f>
        <v>1.7542201611796787E-2</v>
      </c>
      <c r="G206">
        <f>'Porsche Automobil Hoding Vz'!K206</f>
        <v>0.76167889681912759</v>
      </c>
      <c r="H206">
        <f>Siemens!J206</f>
        <v>4.1267560408143229E-3</v>
      </c>
      <c r="I206">
        <f>Siemens!K206</f>
        <v>0.18642353446987925</v>
      </c>
      <c r="J206">
        <f>'Airbus SE'!J206</f>
        <v>-5.7193726559669521E-3</v>
      </c>
      <c r="K206">
        <f>'Airbus SE'!K206</f>
        <v>-0.31560506946815903</v>
      </c>
      <c r="N206">
        <f t="shared" si="30"/>
        <v>-2.720646497611573E-2</v>
      </c>
      <c r="O206">
        <f t="shared" si="31"/>
        <v>-4.9556983355957651E-2</v>
      </c>
      <c r="P206">
        <f t="shared" si="32"/>
        <v>-1.2129242432032943E-2</v>
      </c>
      <c r="Q206">
        <f t="shared" si="33"/>
        <v>2.0534158475449371E-2</v>
      </c>
      <c r="R206">
        <f t="shared" si="34"/>
        <v>0.31850122013597582</v>
      </c>
      <c r="S206">
        <f t="shared" si="35"/>
        <v>7.7954271069712283E-2</v>
      </c>
      <c r="T206">
        <f t="shared" si="36"/>
        <v>-0.13197241006216065</v>
      </c>
      <c r="U206">
        <f t="shared" si="37"/>
        <v>0.14199487207614023</v>
      </c>
      <c r="V206">
        <f t="shared" si="38"/>
        <v>-0.2403897211430315</v>
      </c>
      <c r="W206">
        <f t="shared" si="39"/>
        <v>-5.8836212546865982E-2</v>
      </c>
    </row>
    <row r="207" spans="1:23" x14ac:dyDescent="0.3">
      <c r="A207">
        <v>204</v>
      </c>
      <c r="B207">
        <f>SAP!J207</f>
        <v>3.5005870052821201E-3</v>
      </c>
      <c r="C207">
        <f>SAP!K207</f>
        <v>0.21269892750626054</v>
      </c>
      <c r="D207">
        <f>'Deutsche Bank'!J207</f>
        <v>-5.752652489449922E-3</v>
      </c>
      <c r="E207">
        <f>'Deutsche Bank'!K207</f>
        <v>-0.3130727874180243</v>
      </c>
      <c r="F207">
        <f>'Porsche Automobil Hoding Vz'!J207</f>
        <v>4.7917817501724219E-2</v>
      </c>
      <c r="G207">
        <f>'Porsche Automobil Hoding Vz'!K207</f>
        <v>2.2075603119654952</v>
      </c>
      <c r="H207">
        <f>Siemens!J207</f>
        <v>4.5888615792925537E-3</v>
      </c>
      <c r="I207">
        <f>Siemens!K207</f>
        <v>0.21421614658905019</v>
      </c>
      <c r="J207">
        <f>'Airbus SE'!J207</f>
        <v>1.6257296994455279E-2</v>
      </c>
      <c r="K207">
        <f>'Airbus SE'!K207</f>
        <v>0.73874987630186029</v>
      </c>
      <c r="N207">
        <f t="shared" si="30"/>
        <v>-6.6590246115209265E-2</v>
      </c>
      <c r="O207">
        <f t="shared" si="31"/>
        <v>0.46954571076044677</v>
      </c>
      <c r="P207">
        <f t="shared" si="32"/>
        <v>4.5563544634014866E-2</v>
      </c>
      <c r="Q207">
        <f t="shared" si="33"/>
        <v>0.15713130638478834</v>
      </c>
      <c r="R207">
        <f t="shared" si="34"/>
        <v>-0.69112706026044091</v>
      </c>
      <c r="S207">
        <f t="shared" si="35"/>
        <v>-6.7065246122582037E-2</v>
      </c>
      <c r="T207">
        <f t="shared" si="36"/>
        <v>-0.23128248297854406</v>
      </c>
      <c r="U207">
        <f t="shared" si="37"/>
        <v>0.47289506339216991</v>
      </c>
      <c r="V207">
        <f t="shared" si="38"/>
        <v>1.6308349073934056</v>
      </c>
      <c r="W207">
        <f t="shared" si="39"/>
        <v>0.15825215179452201</v>
      </c>
    </row>
    <row r="208" spans="1:23" x14ac:dyDescent="0.3">
      <c r="A208">
        <v>205</v>
      </c>
      <c r="B208">
        <f>SAP!J208</f>
        <v>-3.6947052238864818E-3</v>
      </c>
      <c r="C208">
        <f>SAP!K208</f>
        <v>-0.32822558356579673</v>
      </c>
      <c r="D208">
        <f>'Deutsche Bank'!J208</f>
        <v>-1.8564655161256497E-2</v>
      </c>
      <c r="E208">
        <f>'Deutsche Bank'!K208</f>
        <v>-0.91700370890088323</v>
      </c>
      <c r="F208">
        <f>'Porsche Automobil Hoding Vz'!J208</f>
        <v>2.3675835685284599E-2</v>
      </c>
      <c r="G208">
        <f>'Porsche Automobil Hoding Vz'!K208</f>
        <v>1.0536403025170886</v>
      </c>
      <c r="H208">
        <f>Siemens!J208</f>
        <v>-4.2934406022547755E-3</v>
      </c>
      <c r="I208">
        <f>Siemens!K208</f>
        <v>-0.31999597315735784</v>
      </c>
      <c r="J208">
        <f>'Airbus SE'!J208</f>
        <v>1.4001402427366635E-3</v>
      </c>
      <c r="K208">
        <f>'Airbus SE'!K208</f>
        <v>2.5961407874661845E-2</v>
      </c>
      <c r="N208">
        <f t="shared" si="30"/>
        <v>0.30098407748599237</v>
      </c>
      <c r="O208">
        <f t="shared" si="31"/>
        <v>-0.34583170316211403</v>
      </c>
      <c r="P208">
        <f t="shared" si="32"/>
        <v>0.1050308650282788</v>
      </c>
      <c r="Q208">
        <f t="shared" si="33"/>
        <v>-8.5211982498505541E-3</v>
      </c>
      <c r="R208">
        <f t="shared" si="34"/>
        <v>-0.96619206525561885</v>
      </c>
      <c r="S208">
        <f t="shared" si="35"/>
        <v>0.29343749421864462</v>
      </c>
      <c r="T208">
        <f t="shared" si="36"/>
        <v>-2.3806707309353508E-2</v>
      </c>
      <c r="U208">
        <f t="shared" si="37"/>
        <v>-0.3371606539617687</v>
      </c>
      <c r="V208">
        <f t="shared" si="38"/>
        <v>2.7353985646828234E-2</v>
      </c>
      <c r="W208">
        <f t="shared" si="39"/>
        <v>-8.3075459773875107E-3</v>
      </c>
    </row>
    <row r="209" spans="1:23" x14ac:dyDescent="0.3">
      <c r="A209">
        <v>206</v>
      </c>
      <c r="B209">
        <f>SAP!J209</f>
        <v>-2.7000204073798002E-2</v>
      </c>
      <c r="C209">
        <f>SAP!K209</f>
        <v>-2.0802761145468622</v>
      </c>
      <c r="D209">
        <f>'Deutsche Bank'!J209</f>
        <v>1.3986241974740091E-2</v>
      </c>
      <c r="E209">
        <f>'Deutsche Bank'!K209</f>
        <v>0.61737727789797459</v>
      </c>
      <c r="F209">
        <f>'Porsche Automobil Hoding Vz'!J209</f>
        <v>3.6524955815744691E-3</v>
      </c>
      <c r="G209">
        <f>'Porsche Automobil Hoding Vz'!K209</f>
        <v>0.10052793007924431</v>
      </c>
      <c r="H209">
        <f>Siemens!J209</f>
        <v>-9.7031046494422679E-3</v>
      </c>
      <c r="I209">
        <f>Siemens!K209</f>
        <v>-0.64535172425617149</v>
      </c>
      <c r="J209">
        <f>'Airbus SE'!J209</f>
        <v>7.4334847563344757E-3</v>
      </c>
      <c r="K209">
        <f>'Airbus SE'!K209</f>
        <v>0.31541775993499543</v>
      </c>
      <c r="N209">
        <f t="shared" si="30"/>
        <v>-1.284315204875117</v>
      </c>
      <c r="O209">
        <f t="shared" si="31"/>
        <v>-0.20912585178868898</v>
      </c>
      <c r="P209">
        <f t="shared" si="32"/>
        <v>1.3425097774517465</v>
      </c>
      <c r="Q209">
        <f t="shared" si="33"/>
        <v>-0.6561560320966473</v>
      </c>
      <c r="R209">
        <f t="shared" si="34"/>
        <v>6.2063659825041771E-2</v>
      </c>
      <c r="S209">
        <f t="shared" si="35"/>
        <v>-0.39842549080803946</v>
      </c>
      <c r="T209">
        <f t="shared" si="36"/>
        <v>0.19473175802934431</v>
      </c>
      <c r="U209">
        <f t="shared" si="37"/>
        <v>-6.4875873012544161E-2</v>
      </c>
      <c r="V209">
        <f t="shared" si="38"/>
        <v>3.1708294516497086E-2</v>
      </c>
      <c r="W209">
        <f t="shared" si="39"/>
        <v>-0.20355539523506846</v>
      </c>
    </row>
    <row r="210" spans="1:23" x14ac:dyDescent="0.3">
      <c r="A210">
        <v>207</v>
      </c>
      <c r="B210">
        <f>SAP!J210</f>
        <v>3.7792895385596056E-4</v>
      </c>
      <c r="C210">
        <f>SAP!K210</f>
        <v>-2.2054884557894117E-2</v>
      </c>
      <c r="D210">
        <f>'Deutsche Bank'!J210</f>
        <v>-1.6235961708755433E-2</v>
      </c>
      <c r="E210">
        <f>'Deutsche Bank'!K210</f>
        <v>-0.80723398603664653</v>
      </c>
      <c r="F210">
        <f>'Porsche Automobil Hoding Vz'!J210</f>
        <v>-7.5511359972316528E-3</v>
      </c>
      <c r="G210">
        <f>'Porsche Automobil Hoding Vz'!K210</f>
        <v>-0.43276570718044877</v>
      </c>
      <c r="H210">
        <f>Siemens!J210</f>
        <v>9.8508478719905156E-3</v>
      </c>
      <c r="I210">
        <f>Siemens!K210</f>
        <v>0.53069005099398137</v>
      </c>
      <c r="J210">
        <f>'Airbus SE'!J210</f>
        <v>1.41257212470184E-3</v>
      </c>
      <c r="K210">
        <f>'Airbus SE'!K210</f>
        <v>2.6557841112441395E-2</v>
      </c>
      <c r="N210">
        <f t="shared" si="30"/>
        <v>1.7803452373246952E-2</v>
      </c>
      <c r="O210">
        <f t="shared" si="31"/>
        <v>9.5445977124802069E-3</v>
      </c>
      <c r="P210">
        <f t="shared" si="32"/>
        <v>-1.1704307810695201E-2</v>
      </c>
      <c r="Q210">
        <f t="shared" si="33"/>
        <v>-5.8573011984178929E-4</v>
      </c>
      <c r="R210">
        <f t="shared" si="34"/>
        <v>0.34934318682724186</v>
      </c>
      <c r="S210">
        <f t="shared" si="35"/>
        <v>-0.42839104521386279</v>
      </c>
      <c r="T210">
        <f t="shared" si="36"/>
        <v>-2.1438391941723995E-2</v>
      </c>
      <c r="U210">
        <f t="shared" si="37"/>
        <v>-0.22966445521203877</v>
      </c>
      <c r="V210">
        <f t="shared" si="38"/>
        <v>-1.1493322890211696E-2</v>
      </c>
      <c r="W210">
        <f t="shared" si="39"/>
        <v>1.4093982054251579E-2</v>
      </c>
    </row>
    <row r="211" spans="1:23" x14ac:dyDescent="0.3">
      <c r="A211">
        <v>208</v>
      </c>
      <c r="B211">
        <f>SAP!J211</f>
        <v>-1.6995566360815107E-3</v>
      </c>
      <c r="C211">
        <f>SAP!K211</f>
        <v>-0.17823518150825429</v>
      </c>
      <c r="D211">
        <f>'Deutsche Bank'!J211</f>
        <v>-2.4314984391407076E-3</v>
      </c>
      <c r="E211">
        <f>'Deutsche Bank'!K211</f>
        <v>-0.15652055453381508</v>
      </c>
      <c r="F211">
        <f>'Porsche Automobil Hoding Vz'!J211</f>
        <v>2.495204961348953E-2</v>
      </c>
      <c r="G211">
        <f>'Porsche Automobil Hoding Vz'!K211</f>
        <v>1.1143881736789156</v>
      </c>
      <c r="H211">
        <f>Siemens!J211</f>
        <v>1.9226508917600331E-3</v>
      </c>
      <c r="I211">
        <f>Siemens!K211</f>
        <v>5.386109066264242E-2</v>
      </c>
      <c r="J211">
        <f>'Airbus SE'!J211</f>
        <v>-1.2841267948324511E-2</v>
      </c>
      <c r="K211">
        <f>'Airbus SE'!K211</f>
        <v>-0.65728584477203411</v>
      </c>
      <c r="N211">
        <f t="shared" si="30"/>
        <v>2.7897469447107144E-2</v>
      </c>
      <c r="O211">
        <f t="shared" si="31"/>
        <v>-0.19862317840631352</v>
      </c>
      <c r="P211">
        <f t="shared" si="32"/>
        <v>-9.5999412704886114E-3</v>
      </c>
      <c r="Q211">
        <f t="shared" si="33"/>
        <v>0.11715146184574976</v>
      </c>
      <c r="R211">
        <f t="shared" si="34"/>
        <v>-0.1744246549101493</v>
      </c>
      <c r="S211">
        <f t="shared" si="35"/>
        <v>-8.4303677783128805E-3</v>
      </c>
      <c r="T211">
        <f t="shared" si="36"/>
        <v>0.10287874491094588</v>
      </c>
      <c r="U211">
        <f t="shared" si="37"/>
        <v>6.0022162455896581E-2</v>
      </c>
      <c r="V211">
        <f t="shared" si="38"/>
        <v>-0.73247157214051029</v>
      </c>
      <c r="W211">
        <f t="shared" si="39"/>
        <v>-3.5402132476538041E-2</v>
      </c>
    </row>
    <row r="212" spans="1:23" x14ac:dyDescent="0.3">
      <c r="A212">
        <v>209</v>
      </c>
      <c r="B212">
        <f>SAP!J212</f>
        <v>1.2722093168005504E-2</v>
      </c>
      <c r="C212">
        <f>SAP!K212</f>
        <v>0.90594925752037259</v>
      </c>
      <c r="D212">
        <f>'Deutsche Bank'!J212</f>
        <v>-2.9270382300113224E-2</v>
      </c>
      <c r="E212">
        <f>'Deutsche Bank'!K212</f>
        <v>-1.4216492215295593</v>
      </c>
      <c r="F212">
        <f>'Porsche Automobil Hoding Vz'!J212</f>
        <v>-2.8060055223356913E-2</v>
      </c>
      <c r="G212">
        <f>'Porsche Automobil Hoding Vz'!K212</f>
        <v>-1.4089916793960653</v>
      </c>
      <c r="H212">
        <f>Siemens!J212</f>
        <v>4.3023580940842656E-3</v>
      </c>
      <c r="I212">
        <f>Siemens!K212</f>
        <v>0.19698484427355178</v>
      </c>
      <c r="J212">
        <f>'Airbus SE'!J212</f>
        <v>-1.7926506145199395E-3</v>
      </c>
      <c r="K212">
        <f>'Airbus SE'!K212</f>
        <v>-0.12721625210318302</v>
      </c>
      <c r="N212">
        <f t="shared" si="30"/>
        <v>-1.28794205669912</v>
      </c>
      <c r="O212">
        <f t="shared" si="31"/>
        <v>-1.2764749658012482</v>
      </c>
      <c r="P212">
        <f t="shared" si="32"/>
        <v>0.17845827341239046</v>
      </c>
      <c r="Q212">
        <f t="shared" si="33"/>
        <v>-0.1152514691374032</v>
      </c>
      <c r="R212">
        <f t="shared" si="34"/>
        <v>2.0030919241550427</v>
      </c>
      <c r="S212">
        <f t="shared" si="35"/>
        <v>-0.28004335051461637</v>
      </c>
      <c r="T212">
        <f t="shared" si="36"/>
        <v>0.18085688576839831</v>
      </c>
      <c r="U212">
        <f t="shared" si="37"/>
        <v>-0.2775500065485641</v>
      </c>
      <c r="V212">
        <f t="shared" si="38"/>
        <v>0.17924664069733706</v>
      </c>
      <c r="W212">
        <f t="shared" si="39"/>
        <v>-2.5059673609610412E-2</v>
      </c>
    </row>
    <row r="213" spans="1:23" x14ac:dyDescent="0.3">
      <c r="A213">
        <v>210</v>
      </c>
      <c r="B213">
        <f>SAP!J213</f>
        <v>2.7903379783375138E-2</v>
      </c>
      <c r="C213">
        <f>SAP!K213</f>
        <v>2.047241338274743</v>
      </c>
      <c r="D213">
        <f>'Deutsche Bank'!J213</f>
        <v>4.1865717529259924E-2</v>
      </c>
      <c r="E213">
        <f>'Deutsche Bank'!K213</f>
        <v>1.931557253769447</v>
      </c>
      <c r="F213">
        <f>'Porsche Automobil Hoding Vz'!J213</f>
        <v>2.5934655911043533E-2</v>
      </c>
      <c r="G213">
        <f>'Porsche Automobil Hoding Vz'!K213</f>
        <v>1.1611603013351066</v>
      </c>
      <c r="H213">
        <f>Siemens!J213</f>
        <v>4.0970682350430179E-2</v>
      </c>
      <c r="I213">
        <f>Siemens!K213</f>
        <v>2.4023436384413452</v>
      </c>
      <c r="J213">
        <f>'Airbus SE'!J213</f>
        <v>5.270827772245084E-2</v>
      </c>
      <c r="K213">
        <f>'Airbus SE'!K213</f>
        <v>2.4875258473685866</v>
      </c>
      <c r="N213">
        <f t="shared" si="30"/>
        <v>3.9543638571612498</v>
      </c>
      <c r="O213">
        <f t="shared" si="31"/>
        <v>2.3771753692567876</v>
      </c>
      <c r="P213">
        <f t="shared" si="32"/>
        <v>4.9181772053584751</v>
      </c>
      <c r="Q213">
        <f t="shared" si="33"/>
        <v>5.0925657447598791</v>
      </c>
      <c r="R213">
        <f t="shared" si="34"/>
        <v>2.242847602832942</v>
      </c>
      <c r="S213">
        <f t="shared" si="35"/>
        <v>4.6402642808782657</v>
      </c>
      <c r="T213">
        <f t="shared" si="36"/>
        <v>4.8047985944237839</v>
      </c>
      <c r="U213">
        <f t="shared" si="37"/>
        <v>2.7895060631230288</v>
      </c>
      <c r="V213">
        <f t="shared" si="38"/>
        <v>2.8884162625093746</v>
      </c>
      <c r="W213">
        <f t="shared" si="39"/>
        <v>5.9758918948843407</v>
      </c>
    </row>
    <row r="214" spans="1:23" x14ac:dyDescent="0.3">
      <c r="A214">
        <v>211</v>
      </c>
      <c r="B214">
        <f>SAP!J214</f>
        <v>-8.8037348422531064E-3</v>
      </c>
      <c r="C214">
        <f>SAP!K214</f>
        <v>-0.71230996267751956</v>
      </c>
      <c r="D214">
        <f>'Deutsche Bank'!J214</f>
        <v>2.1029258983497983E-2</v>
      </c>
      <c r="E214">
        <f>'Deutsche Bank'!K214</f>
        <v>0.94937032075603023</v>
      </c>
      <c r="F214">
        <f>'Porsche Automobil Hoding Vz'!J214</f>
        <v>1.6591228850948554E-2</v>
      </c>
      <c r="G214">
        <f>'Porsche Automobil Hoding Vz'!K214</f>
        <v>0.71641252769583219</v>
      </c>
      <c r="H214">
        <f>Siemens!J214</f>
        <v>-1.826464709618052E-2</v>
      </c>
      <c r="I214">
        <f>Siemens!K214</f>
        <v>-1.1602722533361829</v>
      </c>
      <c r="J214">
        <f>'Airbus SE'!J214</f>
        <v>-5.1314271721541869E-2</v>
      </c>
      <c r="K214">
        <f>'Airbus SE'!K214</f>
        <v>-2.5030705997947766</v>
      </c>
      <c r="N214">
        <f t="shared" si="30"/>
        <v>-0.67624593774487263</v>
      </c>
      <c r="O214">
        <f t="shared" si="31"/>
        <v>-0.51030778086472572</v>
      </c>
      <c r="P214">
        <f t="shared" si="32"/>
        <v>0.82647348546965793</v>
      </c>
      <c r="Q214">
        <f t="shared" si="33"/>
        <v>1.7829621255190138</v>
      </c>
      <c r="R214">
        <f t="shared" si="34"/>
        <v>0.68014079121223059</v>
      </c>
      <c r="S214">
        <f t="shared" si="35"/>
        <v>-1.101528041314094</v>
      </c>
      <c r="T214">
        <f t="shared" si="36"/>
        <v>-2.3763409382021559</v>
      </c>
      <c r="U214">
        <f t="shared" si="37"/>
        <v>-0.83123357782791374</v>
      </c>
      <c r="V214">
        <f t="shared" si="38"/>
        <v>-1.7932311354000987</v>
      </c>
      <c r="W214">
        <f t="shared" si="39"/>
        <v>2.9042433650834365</v>
      </c>
    </row>
    <row r="215" spans="1:23" x14ac:dyDescent="0.3">
      <c r="A215">
        <v>212</v>
      </c>
      <c r="B215">
        <f>SAP!J215</f>
        <v>-4.0820350199744851E-3</v>
      </c>
      <c r="C215">
        <f>SAP!K215</f>
        <v>-0.35734409243235765</v>
      </c>
      <c r="D215">
        <f>'Deutsche Bank'!J215</f>
        <v>-3.3624594212644673E-2</v>
      </c>
      <c r="E215">
        <f>'Deutsche Bank'!K215</f>
        <v>-1.6268976342896828</v>
      </c>
      <c r="F215">
        <f>'Porsche Automobil Hoding Vz'!J215</f>
        <v>1.6048216036625058E-2</v>
      </c>
      <c r="G215">
        <f>'Porsche Automobil Hoding Vz'!K215</f>
        <v>0.69056508021487373</v>
      </c>
      <c r="H215">
        <f>Siemens!J215</f>
        <v>-1.2244125455079212E-2</v>
      </c>
      <c r="I215">
        <f>Siemens!K215</f>
        <v>-0.79817743128053731</v>
      </c>
      <c r="J215">
        <f>'Airbus SE'!J215</f>
        <v>-3.984857594073486E-4</v>
      </c>
      <c r="K215">
        <f>'Airbus SE'!K215</f>
        <v>-6.032965674598062E-2</v>
      </c>
      <c r="N215">
        <f t="shared" si="30"/>
        <v>0.58136225860559643</v>
      </c>
      <c r="O215">
        <f t="shared" si="31"/>
        <v>-0.24676935185486232</v>
      </c>
      <c r="P215">
        <f t="shared" si="32"/>
        <v>0.28522398978093411</v>
      </c>
      <c r="Q215">
        <f t="shared" si="33"/>
        <v>2.1558446436648109E-2</v>
      </c>
      <c r="R215">
        <f t="shared" si="34"/>
        <v>-1.1234786953246432</v>
      </c>
      <c r="S215">
        <f t="shared" si="35"/>
        <v>1.2985529746937221</v>
      </c>
      <c r="T215">
        <f t="shared" si="36"/>
        <v>9.8150175837544471E-2</v>
      </c>
      <c r="U215">
        <f t="shared" si="37"/>
        <v>-0.55119346185794615</v>
      </c>
      <c r="V215">
        <f t="shared" si="38"/>
        <v>-4.1661554250123904E-2</v>
      </c>
      <c r="W215">
        <f t="shared" si="39"/>
        <v>4.815377045154335E-2</v>
      </c>
    </row>
    <row r="216" spans="1:23" x14ac:dyDescent="0.3">
      <c r="A216">
        <v>213</v>
      </c>
      <c r="B216">
        <f>SAP!J216</f>
        <v>-3.8722216825095622E-3</v>
      </c>
      <c r="C216">
        <f>SAP!K216</f>
        <v>-0.34157083773055053</v>
      </c>
      <c r="D216">
        <f>'Deutsche Bank'!J216</f>
        <v>2.2672424021173542E-2</v>
      </c>
      <c r="E216">
        <f>'Deutsche Bank'!K216</f>
        <v>1.0268256726453604</v>
      </c>
      <c r="F216">
        <f>'Porsche Automobil Hoding Vz'!J216</f>
        <v>4.8886138064606205E-2</v>
      </c>
      <c r="G216">
        <f>'Porsche Automobil Hoding Vz'!K216</f>
        <v>2.2536524376642335</v>
      </c>
      <c r="H216">
        <f>Siemens!J216</f>
        <v>2.4640029838253332E-2</v>
      </c>
      <c r="I216">
        <f>Siemens!K216</f>
        <v>1.4201621817582044</v>
      </c>
      <c r="J216">
        <f>'Airbus SE'!J216</f>
        <v>1.3840357324351871E-2</v>
      </c>
      <c r="K216">
        <f>'Airbus SE'!K216</f>
        <v>0.62279453205103907</v>
      </c>
      <c r="N216">
        <f t="shared" si="30"/>
        <v>-0.35073370520871178</v>
      </c>
      <c r="O216">
        <f t="shared" si="31"/>
        <v>-0.76978195108646952</v>
      </c>
      <c r="P216">
        <f t="shared" si="32"/>
        <v>-0.48508598613639625</v>
      </c>
      <c r="Q216">
        <f t="shared" si="33"/>
        <v>-0.21272845004667962</v>
      </c>
      <c r="R216">
        <f t="shared" si="34"/>
        <v>2.3141081802134327</v>
      </c>
      <c r="S216">
        <f t="shared" si="35"/>
        <v>1.4582589875493708</v>
      </c>
      <c r="T216">
        <f t="shared" si="36"/>
        <v>0.63950141429316065</v>
      </c>
      <c r="U216">
        <f t="shared" si="37"/>
        <v>3.2005519627979337</v>
      </c>
      <c r="V216">
        <f t="shared" si="38"/>
        <v>1.4035624153207797</v>
      </c>
      <c r="W216">
        <f t="shared" si="39"/>
        <v>0.88446924142468364</v>
      </c>
    </row>
    <row r="217" spans="1:23" x14ac:dyDescent="0.3">
      <c r="A217">
        <v>214</v>
      </c>
      <c r="B217">
        <f>SAP!J217</f>
        <v>1.3535726711320052E-3</v>
      </c>
      <c r="C217">
        <f>SAP!K217</f>
        <v>5.1291629237425224E-2</v>
      </c>
      <c r="D217">
        <f>'Deutsche Bank'!J217</f>
        <v>3.8292216041017732E-3</v>
      </c>
      <c r="E217">
        <f>'Deutsche Bank'!K217</f>
        <v>0.13859665092712362</v>
      </c>
      <c r="F217">
        <f>'Porsche Automobil Hoding Vz'!J217</f>
        <v>1.4793598291935186E-2</v>
      </c>
      <c r="G217">
        <f>'Porsche Automobil Hoding Vz'!K217</f>
        <v>0.63084518888053964</v>
      </c>
      <c r="H217">
        <f>Siemens!J217</f>
        <v>-7.6699256197917355E-3</v>
      </c>
      <c r="I217">
        <f>Siemens!K217</f>
        <v>-0.52306936355130929</v>
      </c>
      <c r="J217">
        <f>'Airbus SE'!J217</f>
        <v>-1.6823949791239655E-2</v>
      </c>
      <c r="K217">
        <f>'Airbus SE'!K217</f>
        <v>-0.848359395282694</v>
      </c>
      <c r="N217">
        <f t="shared" si="30"/>
        <v>7.1088480329028715E-3</v>
      </c>
      <c r="O217">
        <f t="shared" si="31"/>
        <v>3.2357077534274123E-2</v>
      </c>
      <c r="P217">
        <f t="shared" si="32"/>
        <v>-2.682907986072974E-2</v>
      </c>
      <c r="Q217">
        <f t="shared" si="33"/>
        <v>-4.351373556292621E-2</v>
      </c>
      <c r="R217">
        <f t="shared" si="34"/>
        <v>8.7433030432331513E-2</v>
      </c>
      <c r="S217">
        <f t="shared" si="35"/>
        <v>-7.2495661990793533E-2</v>
      </c>
      <c r="T217">
        <f t="shared" si="36"/>
        <v>-0.11757977096874123</v>
      </c>
      <c r="U217">
        <f t="shared" si="37"/>
        <v>-0.32997579144714939</v>
      </c>
      <c r="V217">
        <f t="shared" si="38"/>
        <v>-0.53518344295569154</v>
      </c>
      <c r="W217">
        <f t="shared" si="39"/>
        <v>0.44375080895329239</v>
      </c>
    </row>
    <row r="218" spans="1:23" x14ac:dyDescent="0.3">
      <c r="A218">
        <v>215</v>
      </c>
      <c r="B218">
        <f>SAP!J218</f>
        <v>1.2657164398466366E-2</v>
      </c>
      <c r="C218">
        <f>SAP!K218</f>
        <v>0.90106807107250453</v>
      </c>
      <c r="D218">
        <f>'Deutsche Bank'!J218</f>
        <v>2.0543358120462086E-2</v>
      </c>
      <c r="E218">
        <f>'Deutsche Bank'!K218</f>
        <v>0.92646597367777539</v>
      </c>
      <c r="F218">
        <f>'Porsche Automobil Hoding Vz'!J218</f>
        <v>3.0561642732164291E-2</v>
      </c>
      <c r="G218">
        <f>'Porsche Automobil Hoding Vz'!K218</f>
        <v>1.3814051937194651</v>
      </c>
      <c r="H218">
        <f>Siemens!J218</f>
        <v>2.2406871143122752E-2</v>
      </c>
      <c r="I218">
        <f>Siemens!K218</f>
        <v>1.2858523580354533</v>
      </c>
      <c r="J218">
        <f>'Airbus SE'!J218</f>
        <v>4.9257005993031393E-2</v>
      </c>
      <c r="K218">
        <f>'Airbus SE'!K218</f>
        <v>2.3219472826910339</v>
      </c>
      <c r="N218">
        <f t="shared" si="30"/>
        <v>0.83480890781614281</v>
      </c>
      <c r="O218">
        <f t="shared" si="31"/>
        <v>1.2447401132743379</v>
      </c>
      <c r="P218">
        <f t="shared" si="32"/>
        <v>1.1586405039390373</v>
      </c>
      <c r="Q218">
        <f t="shared" si="33"/>
        <v>2.0922325591464532</v>
      </c>
      <c r="R218">
        <f t="shared" si="34"/>
        <v>1.2798249078428401</v>
      </c>
      <c r="S218">
        <f t="shared" si="35"/>
        <v>1.1912984568931797</v>
      </c>
      <c r="T218">
        <f t="shared" si="36"/>
        <v>2.1512051500868137</v>
      </c>
      <c r="U218">
        <f t="shared" si="37"/>
        <v>1.7762831257465963</v>
      </c>
      <c r="V218">
        <f t="shared" si="38"/>
        <v>3.2075500358521936</v>
      </c>
      <c r="W218">
        <f t="shared" si="39"/>
        <v>2.9856813886822793</v>
      </c>
    </row>
    <row r="219" spans="1:23" x14ac:dyDescent="0.3">
      <c r="A219">
        <v>216</v>
      </c>
      <c r="B219">
        <f>SAP!J219</f>
        <v>-6.4459643058256428E-3</v>
      </c>
      <c r="C219">
        <f>SAP!K219</f>
        <v>-0.53505852743115778</v>
      </c>
      <c r="D219">
        <f>'Deutsche Bank'!J219</f>
        <v>-3.5584098587202288E-2</v>
      </c>
      <c r="E219">
        <f>'Deutsche Bank'!K219</f>
        <v>-1.7192645587191018</v>
      </c>
      <c r="F219">
        <f>'Porsche Automobil Hoding Vz'!J219</f>
        <v>1.0905894218381902E-2</v>
      </c>
      <c r="G219">
        <f>'Porsche Automobil Hoding Vz'!K219</f>
        <v>0.44579020636071198</v>
      </c>
      <c r="H219">
        <f>Siemens!J219</f>
        <v>-1.7044106432927083E-2</v>
      </c>
      <c r="I219">
        <f>Siemens!K219</f>
        <v>-1.0868647513590637</v>
      </c>
      <c r="J219">
        <f>'Airbus SE'!J219</f>
        <v>-3.1220444897181267E-2</v>
      </c>
      <c r="K219">
        <f>'Airbus SE'!K219</f>
        <v>-1.5390471135836234</v>
      </c>
      <c r="N219">
        <f t="shared" si="30"/>
        <v>0.91990716305282194</v>
      </c>
      <c r="O219">
        <f t="shared" si="31"/>
        <v>-0.2385238513585945</v>
      </c>
      <c r="P219">
        <f t="shared" si="32"/>
        <v>0.58153625337901205</v>
      </c>
      <c r="Q219">
        <f t="shared" si="33"/>
        <v>0.82348028224122738</v>
      </c>
      <c r="R219">
        <f t="shared" si="34"/>
        <v>-0.76643130242004676</v>
      </c>
      <c r="S219">
        <f t="shared" si="35"/>
        <v>1.8686080471326869</v>
      </c>
      <c r="T219">
        <f t="shared" si="36"/>
        <v>2.6460291565832557</v>
      </c>
      <c r="U219">
        <f t="shared" si="37"/>
        <v>-0.48451366179454092</v>
      </c>
      <c r="V219">
        <f t="shared" si="38"/>
        <v>-0.68609213036330163</v>
      </c>
      <c r="W219">
        <f t="shared" si="39"/>
        <v>1.6727360584349495</v>
      </c>
    </row>
    <row r="220" spans="1:23" x14ac:dyDescent="0.3">
      <c r="A220">
        <v>217</v>
      </c>
      <c r="B220">
        <f>SAP!J220</f>
        <v>-4.8557927789300102E-3</v>
      </c>
      <c r="C220">
        <f>SAP!K220</f>
        <v>-0.41551331254471296</v>
      </c>
      <c r="D220">
        <f>'Deutsche Bank'!J220</f>
        <v>3.832919835024174E-2</v>
      </c>
      <c r="E220">
        <f>'Deutsche Bank'!K220</f>
        <v>1.7648531606360436</v>
      </c>
      <c r="F220">
        <f>'Porsche Automobil Hoding Vz'!J220</f>
        <v>-3.9519735277696883E-3</v>
      </c>
      <c r="G220">
        <f>'Porsche Automobil Hoding Vz'!K220</f>
        <v>-0.26144532495198519</v>
      </c>
      <c r="H220">
        <f>Siemens!J220</f>
        <v>-5.6683414887383626E-3</v>
      </c>
      <c r="I220">
        <f>Siemens!K220</f>
        <v>-0.40268722841947746</v>
      </c>
      <c r="J220">
        <f>'Airbus SE'!J220</f>
        <v>-3.7508117374273231E-2</v>
      </c>
      <c r="K220">
        <f>'Airbus SE'!K220</f>
        <v>-1.8407051299735895</v>
      </c>
      <c r="N220">
        <f t="shared" si="30"/>
        <v>-0.73331998293088885</v>
      </c>
      <c r="O220">
        <f t="shared" si="31"/>
        <v>0.10863401302012826</v>
      </c>
      <c r="P220">
        <f t="shared" si="32"/>
        <v>0.16732190420002657</v>
      </c>
      <c r="Q220">
        <f t="shared" si="33"/>
        <v>0.76483748597337253</v>
      </c>
      <c r="R220">
        <f t="shared" si="34"/>
        <v>-0.46141260807502854</v>
      </c>
      <c r="S220">
        <f t="shared" si="35"/>
        <v>-0.71068382782388329</v>
      </c>
      <c r="T220">
        <f t="shared" si="36"/>
        <v>-3.2485742664328687</v>
      </c>
      <c r="U220">
        <f t="shared" si="37"/>
        <v>0.10528069328814457</v>
      </c>
      <c r="V220">
        <f t="shared" si="38"/>
        <v>0.48124375084673127</v>
      </c>
      <c r="W220">
        <f t="shared" si="39"/>
        <v>0.74122844712657876</v>
      </c>
    </row>
    <row r="221" spans="1:23" x14ac:dyDescent="0.3">
      <c r="A221">
        <v>218</v>
      </c>
      <c r="B221">
        <f>SAP!J221</f>
        <v>3.1049898805771839E-3</v>
      </c>
      <c r="C221">
        <f>SAP!K221</f>
        <v>0.1829589010490926</v>
      </c>
      <c r="D221">
        <f>'Deutsche Bank'!J221</f>
        <v>2.5453750405331758E-2</v>
      </c>
      <c r="E221">
        <f>'Deutsche Bank'!K221</f>
        <v>1.157931562111461</v>
      </c>
      <c r="F221">
        <f>'Porsche Automobil Hoding Vz'!J221</f>
        <v>3.6474204570433469E-3</v>
      </c>
      <c r="G221">
        <f>'Porsche Automobil Hoding Vz'!K221</f>
        <v>0.10028635380090005</v>
      </c>
      <c r="H221">
        <f>Siemens!J221</f>
        <v>9.9793566334096858E-3</v>
      </c>
      <c r="I221">
        <f>Siemens!K221</f>
        <v>0.53841900869442305</v>
      </c>
      <c r="J221">
        <f>'Airbus SE'!J221</f>
        <v>3.7710362293559237E-2</v>
      </c>
      <c r="K221">
        <f>'Airbus SE'!K221</f>
        <v>1.7679843262815398</v>
      </c>
      <c r="N221">
        <f t="shared" si="30"/>
        <v>0.21185388609397202</v>
      </c>
      <c r="O221">
        <f t="shared" si="31"/>
        <v>1.8348281081633163E-2</v>
      </c>
      <c r="P221">
        <f t="shared" si="32"/>
        <v>9.8508550134673481E-2</v>
      </c>
      <c r="Q221">
        <f t="shared" si="33"/>
        <v>0.32346846940849089</v>
      </c>
      <c r="R221">
        <f t="shared" si="34"/>
        <v>0.11612473431513885</v>
      </c>
      <c r="S221">
        <f t="shared" si="35"/>
        <v>0.62345236380803759</v>
      </c>
      <c r="T221">
        <f t="shared" si="36"/>
        <v>2.0472048527197622</v>
      </c>
      <c r="U221">
        <f t="shared" si="37"/>
        <v>5.3996079199058793E-2</v>
      </c>
      <c r="V221">
        <f t="shared" si="38"/>
        <v>0.17730470165991641</v>
      </c>
      <c r="W221">
        <f t="shared" si="39"/>
        <v>0.95191636834378401</v>
      </c>
    </row>
    <row r="222" spans="1:23" x14ac:dyDescent="0.3">
      <c r="A222">
        <v>219</v>
      </c>
      <c r="B222">
        <f>SAP!J222</f>
        <v>-9.6712552651777497E-3</v>
      </c>
      <c r="C222">
        <f>SAP!K222</f>
        <v>-0.77752803105745505</v>
      </c>
      <c r="D222">
        <f>'Deutsche Bank'!J222</f>
        <v>1.3076056770038274E-2</v>
      </c>
      <c r="E222">
        <f>'Deutsche Bank'!K222</f>
        <v>0.57447305726389286</v>
      </c>
      <c r="F222">
        <f>'Porsche Automobil Hoding Vz'!J222</f>
        <v>-4.2540325472251329E-3</v>
      </c>
      <c r="G222">
        <f>'Porsche Automobil Hoding Vz'!K222</f>
        <v>-0.27582335514865969</v>
      </c>
      <c r="H222">
        <f>Siemens!J222</f>
        <v>-1.4399758618249221E-2</v>
      </c>
      <c r="I222">
        <f>Siemens!K222</f>
        <v>-0.9278246035964085</v>
      </c>
      <c r="J222">
        <f>'Airbus SE'!J222</f>
        <v>3.2584207501565536E-2</v>
      </c>
      <c r="K222">
        <f>'Airbus SE'!K222</f>
        <v>1.52205140087956</v>
      </c>
      <c r="N222">
        <f t="shared" si="30"/>
        <v>-0.44666890510995122</v>
      </c>
      <c r="O222">
        <f t="shared" si="31"/>
        <v>0.21446039024839852</v>
      </c>
      <c r="P222">
        <f t="shared" si="32"/>
        <v>0.72140963720097928</v>
      </c>
      <c r="Q222">
        <f t="shared" si="33"/>
        <v>-1.1834376288941255</v>
      </c>
      <c r="R222">
        <f t="shared" si="34"/>
        <v>-0.15845308609703504</v>
      </c>
      <c r="S222">
        <f t="shared" si="35"/>
        <v>-0.53301023663268832</v>
      </c>
      <c r="T222">
        <f t="shared" si="36"/>
        <v>0.87437752157607185</v>
      </c>
      <c r="U222">
        <f t="shared" si="37"/>
        <v>0.2559156951534366</v>
      </c>
      <c r="V222">
        <f t="shared" si="38"/>
        <v>-0.41981732409931788</v>
      </c>
      <c r="W222">
        <f t="shared" si="39"/>
        <v>-1.412196737674436</v>
      </c>
    </row>
    <row r="223" spans="1:23" x14ac:dyDescent="0.3">
      <c r="A223">
        <v>220</v>
      </c>
      <c r="B223">
        <f>SAP!J223</f>
        <v>-9.9598601533839436E-3</v>
      </c>
      <c r="C223">
        <f>SAP!K223</f>
        <v>-0.79922464226847467</v>
      </c>
      <c r="D223">
        <f>'Deutsche Bank'!J223</f>
        <v>2.4896694223732883E-2</v>
      </c>
      <c r="E223">
        <f>'Deutsche Bank'!K223</f>
        <v>1.1316731026271334</v>
      </c>
      <c r="F223">
        <f>'Porsche Automobil Hoding Vz'!J223</f>
        <v>1.5584731016698111E-2</v>
      </c>
      <c r="G223">
        <f>'Porsche Automobil Hoding Vz'!K223</f>
        <v>0.66850316124211839</v>
      </c>
      <c r="H223">
        <f>Siemens!J223</f>
        <v>-7.4248390191302693E-3</v>
      </c>
      <c r="I223">
        <f>Siemens!K223</f>
        <v>-0.50832901473354419</v>
      </c>
      <c r="J223">
        <f>'Airbus SE'!J223</f>
        <v>4.2582328218111302E-2</v>
      </c>
      <c r="K223">
        <f>'Airbus SE'!K223</f>
        <v>2.0017222606402969</v>
      </c>
      <c r="N223">
        <f t="shared" si="30"/>
        <v>-0.90446103061202554</v>
      </c>
      <c r="O223">
        <f t="shared" si="31"/>
        <v>-0.5342841998990765</v>
      </c>
      <c r="P223">
        <f t="shared" si="32"/>
        <v>0.40626907495510306</v>
      </c>
      <c r="Q223">
        <f t="shared" si="33"/>
        <v>-1.5998257576810837</v>
      </c>
      <c r="R223">
        <f t="shared" si="34"/>
        <v>0.7565270465989149</v>
      </c>
      <c r="S223">
        <f t="shared" si="35"/>
        <v>-0.57526227325890378</v>
      </c>
      <c r="T223">
        <f t="shared" si="36"/>
        <v>2.2652952412966041</v>
      </c>
      <c r="U223">
        <f t="shared" si="37"/>
        <v>-0.33981955330046565</v>
      </c>
      <c r="V223">
        <f t="shared" si="38"/>
        <v>1.3381576591667581</v>
      </c>
      <c r="W223">
        <f t="shared" si="39"/>
        <v>-1.0175335045214848</v>
      </c>
    </row>
    <row r="224" spans="1:23" x14ac:dyDescent="0.3">
      <c r="A224">
        <v>221</v>
      </c>
      <c r="B224">
        <f>SAP!J224</f>
        <v>-1.2311927469558033E-2</v>
      </c>
      <c r="C224">
        <f>SAP!K224</f>
        <v>-0.97604732333379196</v>
      </c>
      <c r="D224">
        <f>'Deutsche Bank'!J224</f>
        <v>3.83842430083155E-2</v>
      </c>
      <c r="E224">
        <f>'Deutsche Bank'!K224</f>
        <v>1.7674478503129625</v>
      </c>
      <c r="F224">
        <f>'Porsche Automobil Hoding Vz'!J224</f>
        <v>2.4946725564206032E-2</v>
      </c>
      <c r="G224">
        <f>'Porsche Automobil Hoding Vz'!K224</f>
        <v>1.1141347485651589</v>
      </c>
      <c r="H224">
        <f>Siemens!J224</f>
        <v>2.2287596333820815E-2</v>
      </c>
      <c r="I224">
        <f>Siemens!K224</f>
        <v>1.2786787618880593</v>
      </c>
      <c r="J224">
        <f>'Airbus SE'!J224</f>
        <v>4.9183114609177014E-3</v>
      </c>
      <c r="K224">
        <f>'Airbus SE'!K224</f>
        <v>0.1947495492518356</v>
      </c>
      <c r="N224">
        <f t="shared" si="30"/>
        <v>-1.7251127434300315</v>
      </c>
      <c r="O224">
        <f t="shared" si="31"/>
        <v>-1.0874482391701907</v>
      </c>
      <c r="P224">
        <f t="shared" si="32"/>
        <v>-1.2480509829446074</v>
      </c>
      <c r="Q224">
        <f t="shared" si="33"/>
        <v>-0.19008477626771664</v>
      </c>
      <c r="R224">
        <f t="shared" si="34"/>
        <v>1.969175066310463</v>
      </c>
      <c r="S224">
        <f t="shared" si="35"/>
        <v>2.2599980289398909</v>
      </c>
      <c r="T224">
        <f t="shared" si="36"/>
        <v>0.34420967217457527</v>
      </c>
      <c r="U224">
        <f t="shared" si="37"/>
        <v>1.4246204408717618</v>
      </c>
      <c r="V224">
        <f t="shared" si="38"/>
        <v>0.2169772400888719</v>
      </c>
      <c r="W224">
        <f t="shared" si="39"/>
        <v>0.24902211251559478</v>
      </c>
    </row>
    <row r="225" spans="1:23" x14ac:dyDescent="0.3">
      <c r="A225">
        <v>222</v>
      </c>
      <c r="B225">
        <f>SAP!J225</f>
        <v>1.7279457745717281E-2</v>
      </c>
      <c r="C225">
        <f>SAP!K225</f>
        <v>1.2485608051073289</v>
      </c>
      <c r="D225">
        <f>'Deutsche Bank'!J225</f>
        <v>-1.2959144642505341E-2</v>
      </c>
      <c r="E225">
        <f>'Deutsche Bank'!K225</f>
        <v>-0.65277170554508868</v>
      </c>
      <c r="F225">
        <f>'Porsche Automobil Hoding Vz'!J225</f>
        <v>5.0180457618855555E-2</v>
      </c>
      <c r="G225">
        <f>'Porsche Automobil Hoding Vz'!K225</f>
        <v>2.3152621378767728</v>
      </c>
      <c r="H225">
        <f>Siemens!J225</f>
        <v>-9.3724278300013081E-3</v>
      </c>
      <c r="I225">
        <f>Siemens!K225</f>
        <v>-0.62546368610413217</v>
      </c>
      <c r="J225">
        <f>'Airbus SE'!J225</f>
        <v>-2.8514730287736337E-2</v>
      </c>
      <c r="K225">
        <f>'Airbus SE'!K225</f>
        <v>-1.4092374733747557</v>
      </c>
      <c r="N225">
        <f t="shared" si="30"/>
        <v>-0.81502516622666021</v>
      </c>
      <c r="O225">
        <f t="shared" si="31"/>
        <v>2.8907455589019388</v>
      </c>
      <c r="P225">
        <f t="shared" si="32"/>
        <v>-0.78092944348757287</v>
      </c>
      <c r="Q225">
        <f t="shared" si="33"/>
        <v>-1.7595186743442031</v>
      </c>
      <c r="R225">
        <f t="shared" si="34"/>
        <v>-1.5113376145257893</v>
      </c>
      <c r="S225">
        <f t="shared" si="35"/>
        <v>0.40828499713471234</v>
      </c>
      <c r="T225">
        <f t="shared" si="36"/>
        <v>0.91991034901289082</v>
      </c>
      <c r="U225">
        <f t="shared" si="37"/>
        <v>-1.4481123910537399</v>
      </c>
      <c r="V225">
        <f t="shared" si="38"/>
        <v>-3.2627541653816987</v>
      </c>
      <c r="W225">
        <f t="shared" si="39"/>
        <v>0.88142686469304854</v>
      </c>
    </row>
    <row r="226" spans="1:23" x14ac:dyDescent="0.3">
      <c r="A226">
        <v>223</v>
      </c>
      <c r="B226">
        <f>SAP!J226</f>
        <v>-3.6853202247346568E-2</v>
      </c>
      <c r="C226">
        <f>SAP!K226</f>
        <v>-2.8210004729008893</v>
      </c>
      <c r="D226">
        <f>'Deutsche Bank'!J226</f>
        <v>-1.3938778861098278E-3</v>
      </c>
      <c r="E226">
        <f>'Deutsche Bank'!K226</f>
        <v>-0.10760929898744613</v>
      </c>
      <c r="F226">
        <f>'Porsche Automobil Hoding Vz'!J226</f>
        <v>-9.9108838994540188E-3</v>
      </c>
      <c r="G226">
        <f>'Porsche Automobil Hoding Vz'!K226</f>
        <v>-0.54508987037166623</v>
      </c>
      <c r="H226">
        <f>Siemens!J226</f>
        <v>3.216668163768947E-3</v>
      </c>
      <c r="I226">
        <f>Siemens!K226</f>
        <v>0.13168772791716588</v>
      </c>
      <c r="J226">
        <f>'Airbus SE'!J226</f>
        <v>1.9185680581277195E-3</v>
      </c>
      <c r="K226">
        <f>'Airbus SE'!K226</f>
        <v>5.0833553649115196E-2</v>
      </c>
      <c r="N226">
        <f t="shared" si="30"/>
        <v>0.3035658833321187</v>
      </c>
      <c r="O226">
        <f t="shared" si="31"/>
        <v>1.537698782091955</v>
      </c>
      <c r="P226">
        <f t="shared" si="32"/>
        <v>-0.37149114272956857</v>
      </c>
      <c r="Q226">
        <f t="shared" si="33"/>
        <v>-0.1434014788833867</v>
      </c>
      <c r="R226">
        <f t="shared" si="34"/>
        <v>5.8656738835852887E-2</v>
      </c>
      <c r="S226">
        <f t="shared" si="35"/>
        <v>-1.417082408641576E-2</v>
      </c>
      <c r="T226">
        <f t="shared" si="36"/>
        <v>-5.4701630732220206E-3</v>
      </c>
      <c r="U226">
        <f t="shared" si="37"/>
        <v>-7.1781646539907193E-2</v>
      </c>
      <c r="V226">
        <f t="shared" si="38"/>
        <v>-2.7708855169127342E-2</v>
      </c>
      <c r="W226">
        <f t="shared" si="39"/>
        <v>6.6941551820073365E-3</v>
      </c>
    </row>
    <row r="227" spans="1:23" x14ac:dyDescent="0.3">
      <c r="A227">
        <v>224</v>
      </c>
      <c r="B227">
        <f>SAP!J227</f>
        <v>-4.6044836852926962E-3</v>
      </c>
      <c r="C227">
        <f>SAP!K227</f>
        <v>-0.39662050815622002</v>
      </c>
      <c r="D227">
        <f>'Deutsche Bank'!J227</f>
        <v>1.6856152746733574E-2</v>
      </c>
      <c r="E227">
        <f>'Deutsche Bank'!K227</f>
        <v>0.75265884952281192</v>
      </c>
      <c r="F227">
        <f>'Porsche Automobil Hoding Vz'!J227</f>
        <v>2.9629651306572699E-3</v>
      </c>
      <c r="G227">
        <f>'Porsche Automobil Hoding Vz'!K227</f>
        <v>6.7706232972873134E-2</v>
      </c>
      <c r="H227">
        <f>Siemens!J227</f>
        <v>-1.1895824281982515E-2</v>
      </c>
      <c r="I227">
        <f>Siemens!K227</f>
        <v>-0.77722940404760954</v>
      </c>
      <c r="J227">
        <f>'Airbus SE'!J227</f>
        <v>4.2684879529759397E-4</v>
      </c>
      <c r="K227">
        <f>'Airbus SE'!K227</f>
        <v>-2.0733321927736938E-2</v>
      </c>
      <c r="N227">
        <f t="shared" si="30"/>
        <v>-0.29851993536601362</v>
      </c>
      <c r="O227">
        <f t="shared" si="31"/>
        <v>-2.6853680527044361E-2</v>
      </c>
      <c r="P227">
        <f t="shared" si="32"/>
        <v>0.30826512118731897</v>
      </c>
      <c r="Q227">
        <f t="shared" si="33"/>
        <v>8.2232606787455229E-3</v>
      </c>
      <c r="R227">
        <f t="shared" si="34"/>
        <v>5.0959695414886166E-2</v>
      </c>
      <c r="S227">
        <f t="shared" si="35"/>
        <v>-0.58498858906577456</v>
      </c>
      <c r="T227">
        <f t="shared" si="36"/>
        <v>-1.5605118228916573E-2</v>
      </c>
      <c r="U227">
        <f t="shared" si="37"/>
        <v>-5.2623275103814794E-2</v>
      </c>
      <c r="V227">
        <f t="shared" si="38"/>
        <v>-1.4037751247409362E-3</v>
      </c>
      <c r="W227">
        <f t="shared" si="39"/>
        <v>1.6114547445822216E-2</v>
      </c>
    </row>
    <row r="228" spans="1:23" x14ac:dyDescent="0.3">
      <c r="A228">
        <v>225</v>
      </c>
      <c r="B228">
        <f>SAP!J228</f>
        <v>2.5758983884318172E-3</v>
      </c>
      <c r="C228">
        <f>SAP!K228</f>
        <v>0.14318309381489672</v>
      </c>
      <c r="D228">
        <f>'Deutsche Bank'!J228</f>
        <v>2.1700471522767828E-2</v>
      </c>
      <c r="E228">
        <f>'Deutsche Bank'!K228</f>
        <v>0.98100987139740747</v>
      </c>
      <c r="F228">
        <f>'Porsche Automobil Hoding Vz'!J228</f>
        <v>6.2841285021402555E-3</v>
      </c>
      <c r="G228">
        <f>'Porsche Automobil Hoding Vz'!K228</f>
        <v>0.22579383892934854</v>
      </c>
      <c r="H228">
        <f>Siemens!J228</f>
        <v>-1.5793364293681333E-2</v>
      </c>
      <c r="I228">
        <f>Siemens!K228</f>
        <v>-1.0116408290238486</v>
      </c>
      <c r="J228">
        <f>'Airbus SE'!J228</f>
        <v>1.7550921574001368E-2</v>
      </c>
      <c r="K228">
        <f>'Airbus SE'!K228</f>
        <v>0.80081294113879642</v>
      </c>
      <c r="N228">
        <f t="shared" si="30"/>
        <v>0.14046402844963476</v>
      </c>
      <c r="O228">
        <f t="shared" si="31"/>
        <v>3.2329860422246594E-2</v>
      </c>
      <c r="P228">
        <f t="shared" si="32"/>
        <v>-0.14484986372910161</v>
      </c>
      <c r="Q228">
        <f t="shared" si="33"/>
        <v>0.11466287447925964</v>
      </c>
      <c r="R228">
        <f t="shared" si="34"/>
        <v>0.22150598489040715</v>
      </c>
      <c r="S228">
        <f t="shared" si="35"/>
        <v>-0.99242963958105235</v>
      </c>
      <c r="T228">
        <f t="shared" si="36"/>
        <v>0.7856054003999503</v>
      </c>
      <c r="U228">
        <f t="shared" si="37"/>
        <v>-0.22842226640296348</v>
      </c>
      <c r="V228">
        <f t="shared" si="38"/>
        <v>0.18081862824403128</v>
      </c>
      <c r="W228">
        <f t="shared" si="39"/>
        <v>-0.81013506766667842</v>
      </c>
    </row>
    <row r="229" spans="1:23" x14ac:dyDescent="0.3">
      <c r="A229">
        <v>226</v>
      </c>
      <c r="B229">
        <f>SAP!J229</f>
        <v>-8.6215337299417431E-3</v>
      </c>
      <c r="C229">
        <f>SAP!K229</f>
        <v>-0.69861252768047044</v>
      </c>
      <c r="D229">
        <f>'Deutsche Bank'!J229</f>
        <v>1.8771978196584875E-2</v>
      </c>
      <c r="E229">
        <f>'Deutsche Bank'!K229</f>
        <v>0.84296684109661157</v>
      </c>
      <c r="F229">
        <f>'Porsche Automobil Hoding Vz'!J229</f>
        <v>-1.1873490415016548E-2</v>
      </c>
      <c r="G229">
        <f>'Porsche Automobil Hoding Vz'!K229</f>
        <v>-0.63851007611761834</v>
      </c>
      <c r="H229">
        <f>Siemens!J229</f>
        <v>1.3068154431432614E-2</v>
      </c>
      <c r="I229">
        <f>Siemens!K229</f>
        <v>0.72418990293148644</v>
      </c>
      <c r="J229">
        <f>'Airbus SE'!J229</f>
        <v>9.6049636037999989E-3</v>
      </c>
      <c r="K229">
        <f>'Airbus SE'!K229</f>
        <v>0.41959685071075675</v>
      </c>
      <c r="N229">
        <f t="shared" si="30"/>
        <v>-0.58890719560932525</v>
      </c>
      <c r="O229">
        <f t="shared" si="31"/>
        <v>0.44607113822597894</v>
      </c>
      <c r="P229">
        <f t="shared" si="32"/>
        <v>-0.5059281386076403</v>
      </c>
      <c r="Q229">
        <f t="shared" si="33"/>
        <v>-0.29313561648180675</v>
      </c>
      <c r="R229">
        <f t="shared" si="34"/>
        <v>-0.5382428218732257</v>
      </c>
      <c r="S229">
        <f t="shared" si="35"/>
        <v>0.61046807482821686</v>
      </c>
      <c r="T229">
        <f t="shared" si="36"/>
        <v>0.35370623177773314</v>
      </c>
      <c r="U229">
        <f t="shared" si="37"/>
        <v>-0.46240255004439407</v>
      </c>
      <c r="V229">
        <f t="shared" si="38"/>
        <v>-0.26791681708603826</v>
      </c>
      <c r="W229">
        <f t="shared" si="39"/>
        <v>0.30386780258658036</v>
      </c>
    </row>
    <row r="230" spans="1:23" x14ac:dyDescent="0.3">
      <c r="A230">
        <v>227</v>
      </c>
      <c r="B230">
        <f>SAP!J230</f>
        <v>2.0482310283132514E-2</v>
      </c>
      <c r="C230">
        <f>SAP!K230</f>
        <v>1.4893434429290342</v>
      </c>
      <c r="D230">
        <f>'Deutsche Bank'!J230</f>
        <v>4.7770791482789074E-3</v>
      </c>
      <c r="E230">
        <f>'Deutsche Bank'!K230</f>
        <v>0.18327666659314115</v>
      </c>
      <c r="F230">
        <f>'Porsche Automobil Hoding Vz'!J230</f>
        <v>9.8847592325419249E-3</v>
      </c>
      <c r="G230">
        <f>'Porsche Automobil Hoding Vz'!K230</f>
        <v>0.39718411047999075</v>
      </c>
      <c r="H230">
        <f>Siemens!J230</f>
        <v>-8.4312453679313074E-3</v>
      </c>
      <c r="I230">
        <f>Siemens!K230</f>
        <v>-0.56885774455273019</v>
      </c>
      <c r="J230">
        <f>'Airbus SE'!J230</f>
        <v>-5.7958497855573003E-3</v>
      </c>
      <c r="K230">
        <f>'Airbus SE'!K230</f>
        <v>-0.31927414404153642</v>
      </c>
      <c r="N230">
        <f t="shared" si="30"/>
        <v>0.27296190163238554</v>
      </c>
      <c r="O230">
        <f t="shared" si="31"/>
        <v>0.59154355057897534</v>
      </c>
      <c r="P230">
        <f t="shared" si="32"/>
        <v>-0.84722455180900824</v>
      </c>
      <c r="Q230">
        <f t="shared" si="33"/>
        <v>-0.47550885292504225</v>
      </c>
      <c r="R230">
        <f t="shared" si="34"/>
        <v>7.2794579792534606E-2</v>
      </c>
      <c r="S230">
        <f t="shared" si="35"/>
        <v>-0.10425835118731699</v>
      </c>
      <c r="T230">
        <f t="shared" si="36"/>
        <v>-5.8515500849311196E-2</v>
      </c>
      <c r="U230">
        <f t="shared" si="37"/>
        <v>-0.22594125725982994</v>
      </c>
      <c r="V230">
        <f t="shared" si="38"/>
        <v>-0.12681061690039808</v>
      </c>
      <c r="W230">
        <f t="shared" si="39"/>
        <v>0.18162156947347191</v>
      </c>
    </row>
    <row r="231" spans="1:23" x14ac:dyDescent="0.3">
      <c r="A231">
        <v>228</v>
      </c>
      <c r="B231">
        <f>SAP!J231</f>
        <v>-1.4804119369787481E-2</v>
      </c>
      <c r="C231">
        <f>SAP!K231</f>
        <v>-1.1634042286814881</v>
      </c>
      <c r="D231">
        <f>'Deutsche Bank'!J231</f>
        <v>1.4701080198743477E-2</v>
      </c>
      <c r="E231">
        <f>'Deutsche Bank'!K231</f>
        <v>0.65107325177437247</v>
      </c>
      <c r="F231">
        <f>'Porsche Automobil Hoding Vz'!J231</f>
        <v>-4.2953973196656987E-3</v>
      </c>
      <c r="G231">
        <f>'Porsche Automobil Hoding Vz'!K231</f>
        <v>-0.27779232117490593</v>
      </c>
      <c r="H231">
        <f>Siemens!J231</f>
        <v>1.6781707615933908E-2</v>
      </c>
      <c r="I231">
        <f>Siemens!K231</f>
        <v>0.94753572904003602</v>
      </c>
      <c r="J231">
        <f>'Airbus SE'!J231</f>
        <v>-7.6037733290962991E-3</v>
      </c>
      <c r="K231">
        <f>'Airbus SE'!K231</f>
        <v>-0.40601126845691748</v>
      </c>
      <c r="N231">
        <f t="shared" si="30"/>
        <v>-0.75746137429571214</v>
      </c>
      <c r="O231">
        <f t="shared" si="31"/>
        <v>0.32318476115013162</v>
      </c>
      <c r="P231">
        <f t="shared" si="32"/>
        <v>-1.1023670739919746</v>
      </c>
      <c r="Q231">
        <f t="shared" si="33"/>
        <v>0.4723552266151127</v>
      </c>
      <c r="R231">
        <f t="shared" si="34"/>
        <v>-0.18086314986529686</v>
      </c>
      <c r="S231">
        <f t="shared" si="35"/>
        <v>0.61691516827849691</v>
      </c>
      <c r="T231">
        <f t="shared" si="36"/>
        <v>-0.264343076811283</v>
      </c>
      <c r="U231">
        <f t="shared" si="37"/>
        <v>-0.26321814956618833</v>
      </c>
      <c r="V231">
        <f t="shared" si="38"/>
        <v>0.11278681268781497</v>
      </c>
      <c r="W231">
        <f t="shared" si="39"/>
        <v>-0.38471018325579509</v>
      </c>
    </row>
    <row r="232" spans="1:23" x14ac:dyDescent="0.3">
      <c r="A232">
        <v>229</v>
      </c>
      <c r="B232">
        <f>SAP!J232</f>
        <v>-7.3448405799160976E-4</v>
      </c>
      <c r="C232">
        <f>SAP!K232</f>
        <v>-0.10568338016013183</v>
      </c>
      <c r="D232">
        <f>'Deutsche Bank'!J232</f>
        <v>-1.18467082202277E-2</v>
      </c>
      <c r="E232">
        <f>'Deutsche Bank'!K232</f>
        <v>-0.60033378691464412</v>
      </c>
      <c r="F232">
        <f>'Porsche Automobil Hoding Vz'!J232</f>
        <v>-3.6202112929953918E-3</v>
      </c>
      <c r="G232">
        <f>'Porsche Automobil Hoding Vz'!K232</f>
        <v>-0.24565341965380663</v>
      </c>
      <c r="H232">
        <f>Siemens!J232</f>
        <v>-9.4082636311104677E-3</v>
      </c>
      <c r="I232">
        <f>Siemens!K232</f>
        <v>-0.62761897410065026</v>
      </c>
      <c r="J232">
        <f>'Airbus SE'!J232</f>
        <v>-1.4929658112229922E-2</v>
      </c>
      <c r="K232">
        <f>'Airbus SE'!K232</f>
        <v>-0.75747866438648503</v>
      </c>
      <c r="N232">
        <f t="shared" si="30"/>
        <v>6.3445303825471908E-2</v>
      </c>
      <c r="O232">
        <f t="shared" si="31"/>
        <v>2.5961483736909648E-2</v>
      </c>
      <c r="P232">
        <f t="shared" si="32"/>
        <v>6.6328894635590954E-2</v>
      </c>
      <c r="Q232">
        <f t="shared" si="33"/>
        <v>8.0052905651545811E-2</v>
      </c>
      <c r="R232">
        <f t="shared" si="34"/>
        <v>0.147474047689302</v>
      </c>
      <c r="S232">
        <f t="shared" si="35"/>
        <v>0.37678087546132732</v>
      </c>
      <c r="T232">
        <f t="shared" si="36"/>
        <v>0.45474003509818534</v>
      </c>
      <c r="U232">
        <f t="shared" si="37"/>
        <v>0.15417674722743863</v>
      </c>
      <c r="V232">
        <f t="shared" si="38"/>
        <v>0.18607722422133816</v>
      </c>
      <c r="W232">
        <f t="shared" si="39"/>
        <v>0.4754079822453765</v>
      </c>
    </row>
    <row r="233" spans="1:23" x14ac:dyDescent="0.3">
      <c r="A233">
        <v>230</v>
      </c>
      <c r="B233">
        <f>SAP!J233</f>
        <v>4.4150182091166933E-3</v>
      </c>
      <c r="C233">
        <f>SAP!K233</f>
        <v>0.28144363391833127</v>
      </c>
      <c r="D233">
        <f>'Deutsche Bank'!J233</f>
        <v>1.9162539490858072E-2</v>
      </c>
      <c r="E233">
        <f>'Deutsche Bank'!K233</f>
        <v>0.86137708096215582</v>
      </c>
      <c r="F233">
        <f>'Porsche Automobil Hoding Vz'!J233</f>
        <v>-6.568144735306159E-4</v>
      </c>
      <c r="G233">
        <f>'Porsche Automobil Hoding Vz'!K233</f>
        <v>-0.10459552629307346</v>
      </c>
      <c r="H233">
        <f>Siemens!J233</f>
        <v>-6.6235376879631019E-3</v>
      </c>
      <c r="I233">
        <f>Siemens!K233</f>
        <v>-0.46013600419088097</v>
      </c>
      <c r="J233">
        <f>'Airbus SE'!J233</f>
        <v>4.4876664693879768E-3</v>
      </c>
      <c r="K233">
        <f>'Airbus SE'!K233</f>
        <v>0.17408888119280011</v>
      </c>
      <c r="N233">
        <f t="shared" si="30"/>
        <v>0.24242909583995378</v>
      </c>
      <c r="O233">
        <f t="shared" si="31"/>
        <v>-2.9437745011522961E-2</v>
      </c>
      <c r="P233">
        <f t="shared" si="32"/>
        <v>-0.12950234911614206</v>
      </c>
      <c r="Q233">
        <f t="shared" si="33"/>
        <v>4.8996207347678303E-2</v>
      </c>
      <c r="R233">
        <f t="shared" si="34"/>
        <v>-9.0096189120028036E-2</v>
      </c>
      <c r="S233">
        <f t="shared" si="35"/>
        <v>-0.39635060813553136</v>
      </c>
      <c r="T233">
        <f t="shared" si="36"/>
        <v>0.14995617230982169</v>
      </c>
      <c r="U233">
        <f t="shared" si="37"/>
        <v>4.8128167524737052E-2</v>
      </c>
      <c r="V233">
        <f t="shared" si="38"/>
        <v>-1.8208918150133264E-2</v>
      </c>
      <c r="W233">
        <f t="shared" si="39"/>
        <v>-8.0104562166116056E-2</v>
      </c>
    </row>
    <row r="234" spans="1:23" x14ac:dyDescent="0.3">
      <c r="A234">
        <v>231</v>
      </c>
      <c r="B234">
        <f>SAP!J234</f>
        <v>-1.6456761963510508E-2</v>
      </c>
      <c r="C234">
        <f>SAP!K234</f>
        <v>-1.2876458659234795</v>
      </c>
      <c r="D234">
        <f>'Deutsche Bank'!J234</f>
        <v>-1.4578529630234862E-2</v>
      </c>
      <c r="E234">
        <f>'Deutsche Bank'!K234</f>
        <v>-0.7291061157795734</v>
      </c>
      <c r="F234">
        <f>'Porsche Automobil Hoding Vz'!J234</f>
        <v>7.2487961556835512E-3</v>
      </c>
      <c r="G234">
        <f>'Porsche Automobil Hoding Vz'!K234</f>
        <v>0.27171208589116969</v>
      </c>
      <c r="H234">
        <f>Siemens!J234</f>
        <v>-2.1228437640400905E-2</v>
      </c>
      <c r="I234">
        <f>Siemens!K234</f>
        <v>-1.3385247825511388</v>
      </c>
      <c r="J234">
        <f>'Airbus SE'!J234</f>
        <v>2.4660924951934683E-3</v>
      </c>
      <c r="K234">
        <f>'Airbus SE'!K234</f>
        <v>7.7101641914214397E-2</v>
      </c>
      <c r="N234">
        <f t="shared" si="30"/>
        <v>0.93883047580309353</v>
      </c>
      <c r="O234">
        <f t="shared" si="31"/>
        <v>-0.34986894411921005</v>
      </c>
      <c r="P234">
        <f t="shared" si="32"/>
        <v>1.7235459026880984</v>
      </c>
      <c r="Q234">
        <f t="shared" si="33"/>
        <v>-9.9279610466750642E-2</v>
      </c>
      <c r="R234">
        <f t="shared" si="34"/>
        <v>-0.19810694355447656</v>
      </c>
      <c r="S234">
        <f t="shared" si="35"/>
        <v>0.97592660508055895</v>
      </c>
      <c r="T234">
        <f t="shared" si="36"/>
        <v>-5.621527865630041E-2</v>
      </c>
      <c r="U234">
        <f t="shared" si="37"/>
        <v>-0.36369336068399427</v>
      </c>
      <c r="V234">
        <f t="shared" si="38"/>
        <v>2.0949447950145229E-2</v>
      </c>
      <c r="W234">
        <f t="shared" si="39"/>
        <v>-0.1032024584775596</v>
      </c>
    </row>
    <row r="235" spans="1:23" x14ac:dyDescent="0.3">
      <c r="A235">
        <v>232</v>
      </c>
      <c r="B235">
        <f>SAP!J235</f>
        <v>1.3878966391325957E-2</v>
      </c>
      <c r="C235">
        <f>SAP!K235</f>
        <v>0.9929201633246082</v>
      </c>
      <c r="D235">
        <f>'Deutsche Bank'!J235</f>
        <v>-2.7529267214051432E-3</v>
      </c>
      <c r="E235">
        <f>'Deutsche Bank'!K235</f>
        <v>-0.17167200928068183</v>
      </c>
      <c r="F235">
        <f>'Porsche Automobil Hoding Vz'!J235</f>
        <v>-3.3063316551823257E-4</v>
      </c>
      <c r="G235">
        <f>'Porsche Automobil Hoding Vz'!K235</f>
        <v>-8.9069273494372936E-2</v>
      </c>
      <c r="H235">
        <f>Siemens!J235</f>
        <v>1.1757790890120365E-3</v>
      </c>
      <c r="I235">
        <f>Siemens!K235</f>
        <v>8.9416586539327967E-3</v>
      </c>
      <c r="J235">
        <f>'Airbus SE'!J235</f>
        <v>3.6403429388005559E-2</v>
      </c>
      <c r="K235">
        <f>'Airbus SE'!K235</f>
        <v>1.7052827798380084</v>
      </c>
      <c r="N235">
        <f t="shared" si="30"/>
        <v>-0.17045659949323824</v>
      </c>
      <c r="O235">
        <f t="shared" si="31"/>
        <v>-8.8438677585236977E-2</v>
      </c>
      <c r="P235">
        <f t="shared" si="32"/>
        <v>8.8783531710558486E-3</v>
      </c>
      <c r="Q235">
        <f t="shared" si="33"/>
        <v>1.6932096562713972</v>
      </c>
      <c r="R235">
        <f t="shared" si="34"/>
        <v>1.5290701145949579E-2</v>
      </c>
      <c r="S235">
        <f t="shared" si="35"/>
        <v>-1.5350325074226401E-3</v>
      </c>
      <c r="T235">
        <f t="shared" si="36"/>
        <v>-0.29274932120653746</v>
      </c>
      <c r="U235">
        <f t="shared" si="37"/>
        <v>-7.9642704014046685E-4</v>
      </c>
      <c r="V235">
        <f t="shared" si="38"/>
        <v>-0.15188829830263612</v>
      </c>
      <c r="W235">
        <f t="shared" si="39"/>
        <v>1.5248056525741103E-2</v>
      </c>
    </row>
    <row r="236" spans="1:23" x14ac:dyDescent="0.3">
      <c r="A236">
        <v>233</v>
      </c>
      <c r="B236">
        <f>SAP!J236</f>
        <v>4.6078783954382032E-3</v>
      </c>
      <c r="C236">
        <f>SAP!K236</f>
        <v>0.29594239208805784</v>
      </c>
      <c r="D236">
        <f>'Deutsche Bank'!J236</f>
        <v>9.2060489077228792E-3</v>
      </c>
      <c r="E236">
        <f>'Deutsche Bank'!K236</f>
        <v>0.39204900738625709</v>
      </c>
      <c r="F236">
        <f>'Porsche Automobil Hoding Vz'!J236</f>
        <v>1.801249500233414E-2</v>
      </c>
      <c r="G236">
        <f>'Porsche Automobil Hoding Vz'!K236</f>
        <v>0.78406489470335861</v>
      </c>
      <c r="H236">
        <f>Siemens!J236</f>
        <v>1.795433643856198E-2</v>
      </c>
      <c r="I236">
        <f>Siemens!K236</f>
        <v>1.0180616485829748</v>
      </c>
      <c r="J236">
        <f>'Airbus SE'!J236</f>
        <v>1.3450101888248349E-2</v>
      </c>
      <c r="K236">
        <f>'Airbus SE'!K236</f>
        <v>0.6040715974247054</v>
      </c>
      <c r="N236">
        <f t="shared" si="30"/>
        <v>0.11602392106163757</v>
      </c>
      <c r="O236">
        <f t="shared" si="31"/>
        <v>0.23203804049078314</v>
      </c>
      <c r="P236">
        <f t="shared" si="32"/>
        <v>0.30128759957475726</v>
      </c>
      <c r="Q236">
        <f t="shared" si="33"/>
        <v>0.17877039353432159</v>
      </c>
      <c r="R236">
        <f t="shared" si="34"/>
        <v>0.30739186369486193</v>
      </c>
      <c r="S236">
        <f t="shared" si="35"/>
        <v>0.39913005878497176</v>
      </c>
      <c r="T236">
        <f t="shared" si="36"/>
        <v>0.23682567016058645</v>
      </c>
      <c r="U236">
        <f t="shared" si="37"/>
        <v>0.79822639929773775</v>
      </c>
      <c r="V236">
        <f t="shared" si="38"/>
        <v>0.47363133342809127</v>
      </c>
      <c r="W236">
        <f t="shared" si="39"/>
        <v>0.61498212633634664</v>
      </c>
    </row>
    <row r="237" spans="1:23" x14ac:dyDescent="0.3">
      <c r="A237">
        <v>234</v>
      </c>
      <c r="B237">
        <f>SAP!J237</f>
        <v>1.1333144988913557E-2</v>
      </c>
      <c r="C237">
        <f>SAP!K237</f>
        <v>0.80153152287520879</v>
      </c>
      <c r="D237">
        <f>'Deutsche Bank'!J237</f>
        <v>1.6082388344499276E-2</v>
      </c>
      <c r="E237">
        <f>'Deutsche Bank'!K237</f>
        <v>0.71618521925419587</v>
      </c>
      <c r="F237">
        <f>'Porsche Automobil Hoding Vz'!J237</f>
        <v>2.8334375449890769E-2</v>
      </c>
      <c r="G237">
        <f>'Porsche Automobil Hoding Vz'!K237</f>
        <v>1.2753871171914852</v>
      </c>
      <c r="H237">
        <f>Siemens!J237</f>
        <v>2.3020856090418738E-2</v>
      </c>
      <c r="I237">
        <f>Siemens!K237</f>
        <v>1.3227795187515996</v>
      </c>
      <c r="J237">
        <f>'Airbus SE'!J237</f>
        <v>6.3230417475547113E-2</v>
      </c>
      <c r="K237">
        <f>'Airbus SE'!K237</f>
        <v>2.9923370979006814</v>
      </c>
      <c r="N237">
        <f t="shared" si="30"/>
        <v>0.57404502944953095</v>
      </c>
      <c r="O237">
        <f t="shared" si="31"/>
        <v>1.0222629782979136</v>
      </c>
      <c r="P237">
        <f t="shared" si="32"/>
        <v>1.0602494820931054</v>
      </c>
      <c r="Q237">
        <f t="shared" si="33"/>
        <v>2.3984525110363157</v>
      </c>
      <c r="R237">
        <f t="shared" si="34"/>
        <v>0.91341340215976063</v>
      </c>
      <c r="S237">
        <f t="shared" si="35"/>
        <v>0.94735513966207407</v>
      </c>
      <c r="T237">
        <f t="shared" si="36"/>
        <v>2.1430676005424636</v>
      </c>
      <c r="U237">
        <f t="shared" si="37"/>
        <v>1.6870559571005428</v>
      </c>
      <c r="V237">
        <f t="shared" si="38"/>
        <v>3.816388184956685</v>
      </c>
      <c r="W237">
        <f t="shared" si="39"/>
        <v>3.9582022263036216</v>
      </c>
    </row>
    <row r="238" spans="1:23" x14ac:dyDescent="0.3">
      <c r="A238">
        <v>235</v>
      </c>
      <c r="B238">
        <f>SAP!J238</f>
        <v>2.1148824492976611E-2</v>
      </c>
      <c r="C238">
        <f>SAP!K238</f>
        <v>1.539450354726299</v>
      </c>
      <c r="D238">
        <f>'Deutsche Bank'!J238</f>
        <v>1.6942529548551615E-2</v>
      </c>
      <c r="E238">
        <f>'Deutsche Bank'!K238</f>
        <v>0.75673047070905353</v>
      </c>
      <c r="F238">
        <f>'Porsche Automobil Hoding Vz'!J238</f>
        <v>4.5115467812661047E-3</v>
      </c>
      <c r="G238">
        <f>'Porsche Automobil Hoding Vz'!K238</f>
        <v>0.1414188265402179</v>
      </c>
      <c r="H238">
        <f>Siemens!J238</f>
        <v>2.0118289185079817E-2</v>
      </c>
      <c r="I238">
        <f>Siemens!K238</f>
        <v>1.148209189177791</v>
      </c>
      <c r="J238">
        <f>'Airbus SE'!J238</f>
        <v>-2.4038461654216268E-4</v>
      </c>
      <c r="K238">
        <f>'Airbus SE'!K238</f>
        <v>-5.2744580182362229E-2</v>
      </c>
      <c r="N238">
        <f t="shared" si="30"/>
        <v>1.1649489915652516</v>
      </c>
      <c r="O238">
        <f t="shared" si="31"/>
        <v>0.21770726268231538</v>
      </c>
      <c r="P238">
        <f t="shared" si="32"/>
        <v>1.7676110435797465</v>
      </c>
      <c r="Q238">
        <f t="shared" si="33"/>
        <v>-8.1197662671627258E-2</v>
      </c>
      <c r="R238">
        <f t="shared" si="34"/>
        <v>0.10701593517490109</v>
      </c>
      <c r="S238">
        <f t="shared" si="35"/>
        <v>0.86888488019897048</v>
      </c>
      <c r="T238">
        <f t="shared" si="36"/>
        <v>-3.9913430988750387E-2</v>
      </c>
      <c r="U238">
        <f t="shared" si="37"/>
        <v>0.16237839615621827</v>
      </c>
      <c r="V238">
        <f t="shared" si="38"/>
        <v>-7.4590766357460984E-3</v>
      </c>
      <c r="W238">
        <f t="shared" si="39"/>
        <v>-6.0561811644713116E-2</v>
      </c>
    </row>
    <row r="239" spans="1:23" x14ac:dyDescent="0.3">
      <c r="A239">
        <v>236</v>
      </c>
      <c r="B239">
        <f>SAP!J239</f>
        <v>-3.2851382120003166E-2</v>
      </c>
      <c r="C239">
        <f>SAP!K239</f>
        <v>-2.5201534013940141</v>
      </c>
      <c r="D239">
        <f>'Deutsche Bank'!J239</f>
        <v>-3.3949345969051803E-2</v>
      </c>
      <c r="E239">
        <f>'Deutsche Bank'!K239</f>
        <v>-1.6422057506337202</v>
      </c>
      <c r="F239">
        <f>'Porsche Automobil Hoding Vz'!J239</f>
        <v>-6.9324367756447907E-3</v>
      </c>
      <c r="G239">
        <f>'Porsche Automobil Hoding Vz'!K239</f>
        <v>-0.40331558148424496</v>
      </c>
      <c r="H239">
        <f>Siemens!J239</f>
        <v>-1.3816877417125608E-2</v>
      </c>
      <c r="I239">
        <f>Siemens!K239</f>
        <v>-0.89276812886179935</v>
      </c>
      <c r="J239">
        <f>'Airbus SE'!J239</f>
        <v>-2.2577004576531216E-2</v>
      </c>
      <c r="K239">
        <f>'Airbus SE'!K239</f>
        <v>-1.1243685387354871</v>
      </c>
      <c r="N239">
        <f t="shared" si="30"/>
        <v>4.1386104082483799</v>
      </c>
      <c r="O239">
        <f t="shared" si="31"/>
        <v>1.0164171345127246</v>
      </c>
      <c r="P239">
        <f t="shared" si="32"/>
        <v>2.2499126366072333</v>
      </c>
      <c r="Q239">
        <f t="shared" si="33"/>
        <v>2.8335811973146554</v>
      </c>
      <c r="R239">
        <f t="shared" si="34"/>
        <v>0.66232716723360985</v>
      </c>
      <c r="S239">
        <f t="shared" si="35"/>
        <v>1.4661089551993531</v>
      </c>
      <c r="T239">
        <f t="shared" si="36"/>
        <v>1.8464444801430497</v>
      </c>
      <c r="U239">
        <f t="shared" si="37"/>
        <v>0.36006729702249796</v>
      </c>
      <c r="V239">
        <f t="shared" si="38"/>
        <v>0.45347535100269382</v>
      </c>
      <c r="W239">
        <f t="shared" si="39"/>
        <v>1.0038003964779565</v>
      </c>
    </row>
    <row r="240" spans="1:23" x14ac:dyDescent="0.3">
      <c r="A240">
        <v>237</v>
      </c>
      <c r="B240">
        <f>SAP!J240</f>
        <v>-1.2297117427640092E-2</v>
      </c>
      <c r="C240">
        <f>SAP!K240</f>
        <v>-0.9749339405234394</v>
      </c>
      <c r="D240">
        <f>'Deutsche Bank'!J240</f>
        <v>1.0216016410100295E-2</v>
      </c>
      <c r="E240">
        <f>'Deutsche Bank'!K240</f>
        <v>0.4396567561514646</v>
      </c>
      <c r="F240">
        <f>'Porsche Automobil Hoding Vz'!J240</f>
        <v>-9.283202303549171E-3</v>
      </c>
      <c r="G240">
        <f>'Porsche Automobil Hoding Vz'!K240</f>
        <v>-0.51521218303729432</v>
      </c>
      <c r="H240">
        <f>Siemens!J240</f>
        <v>2.9336854206705163E-3</v>
      </c>
      <c r="I240">
        <f>Siemens!K240</f>
        <v>0.11466817510839944</v>
      </c>
      <c r="J240">
        <f>'Airbus SE'!J240</f>
        <v>9.5626724810598581E-3</v>
      </c>
      <c r="K240">
        <f>'Airbus SE'!K240</f>
        <v>0.41756788749055485</v>
      </c>
      <c r="N240">
        <f t="shared" si="30"/>
        <v>-0.42863629375250029</v>
      </c>
      <c r="O240">
        <f t="shared" si="31"/>
        <v>0.50229784381423292</v>
      </c>
      <c r="P240">
        <f t="shared" si="32"/>
        <v>-0.11179389581106364</v>
      </c>
      <c r="Q240">
        <f t="shared" si="33"/>
        <v>-0.40710110598721483</v>
      </c>
      <c r="R240">
        <f t="shared" si="34"/>
        <v>-0.22651651712389145</v>
      </c>
      <c r="S240">
        <f t="shared" si="35"/>
        <v>5.0414637901967013E-2</v>
      </c>
      <c r="T240">
        <f t="shared" si="36"/>
        <v>0.18358654288711707</v>
      </c>
      <c r="U240">
        <f t="shared" si="37"/>
        <v>-5.9078440822501209E-2</v>
      </c>
      <c r="V240">
        <f t="shared" si="38"/>
        <v>-0.21513606288028006</v>
      </c>
      <c r="W240">
        <f t="shared" si="39"/>
        <v>4.7881747642411376E-2</v>
      </c>
    </row>
    <row r="241" spans="1:23" x14ac:dyDescent="0.3">
      <c r="A241">
        <v>238</v>
      </c>
      <c r="B241">
        <f>SAP!J241</f>
        <v>-3.0962596450836437E-3</v>
      </c>
      <c r="C241">
        <f>SAP!K241</f>
        <v>-0.28323590534190562</v>
      </c>
      <c r="D241">
        <f>'Deutsche Bank'!J241</f>
        <v>-2.3183092359556196E-2</v>
      </c>
      <c r="E241">
        <f>'Deutsche Bank'!K241</f>
        <v>-1.134707147186738</v>
      </c>
      <c r="F241">
        <f>'Porsche Automobil Hoding Vz'!J241</f>
        <v>-2.2670569973293093E-2</v>
      </c>
      <c r="G241">
        <f>'Porsche Automobil Hoding Vz'!K241</f>
        <v>-1.1524518091096241</v>
      </c>
      <c r="H241">
        <f>Siemens!J241</f>
        <v>-1.0153933394157556E-2</v>
      </c>
      <c r="I241">
        <f>Siemens!K241</f>
        <v>-0.67246611131871703</v>
      </c>
      <c r="J241">
        <f>'Airbus SE'!J241</f>
        <v>-1.2261412752044164E-2</v>
      </c>
      <c r="K241">
        <f>'Airbus SE'!K241</f>
        <v>-0.62946665270364521</v>
      </c>
      <c r="N241">
        <f t="shared" si="30"/>
        <v>0.3213898061313667</v>
      </c>
      <c r="O241">
        <f t="shared" si="31"/>
        <v>0.32641573151608139</v>
      </c>
      <c r="P241">
        <f t="shared" si="32"/>
        <v>0.1904665478511075</v>
      </c>
      <c r="Q241">
        <f t="shared" si="33"/>
        <v>0.17828755726105583</v>
      </c>
      <c r="R241">
        <f t="shared" si="34"/>
        <v>1.3076953045849768</v>
      </c>
      <c r="S241">
        <f t="shared" si="35"/>
        <v>0.76305210275422086</v>
      </c>
      <c r="T241">
        <f t="shared" si="36"/>
        <v>0.71426030973853849</v>
      </c>
      <c r="U241">
        <f t="shared" si="37"/>
        <v>0.77498478655416925</v>
      </c>
      <c r="V241">
        <f t="shared" si="38"/>
        <v>0.72542998268249537</v>
      </c>
      <c r="W241">
        <f t="shared" si="39"/>
        <v>0.42329499214842969</v>
      </c>
    </row>
    <row r="242" spans="1:23" x14ac:dyDescent="0.3">
      <c r="A242">
        <v>239</v>
      </c>
      <c r="B242">
        <f>SAP!J242</f>
        <v>4.1398022670609658E-2</v>
      </c>
      <c r="C242">
        <f>SAP!K242</f>
        <v>3.0617356594752039</v>
      </c>
      <c r="D242">
        <f>'Deutsche Bank'!J242</f>
        <v>1.8758821549815948E-2</v>
      </c>
      <c r="E242">
        <f>'Deutsche Bank'!K242</f>
        <v>0.84234666437558536</v>
      </c>
      <c r="F242">
        <f>'Porsche Automobil Hoding Vz'!J242</f>
        <v>1.8572203581010846E-2</v>
      </c>
      <c r="G242">
        <f>'Porsche Automobil Hoding Vz'!K242</f>
        <v>0.81070706172111429</v>
      </c>
      <c r="H242">
        <f>Siemens!J242</f>
        <v>1.7759713170948141E-2</v>
      </c>
      <c r="I242">
        <f>Siemens!K242</f>
        <v>1.0063563377053562</v>
      </c>
      <c r="J242">
        <f>'Airbus SE'!J242</f>
        <v>5.8761480633720995E-3</v>
      </c>
      <c r="K242">
        <f>'Airbus SE'!K242</f>
        <v>0.24070281583415162</v>
      </c>
      <c r="N242">
        <f t="shared" si="30"/>
        <v>2.5790428199587212</v>
      </c>
      <c r="O242">
        <f t="shared" si="31"/>
        <v>2.4821707202599006</v>
      </c>
      <c r="P242">
        <f t="shared" si="32"/>
        <v>3.0811970852913597</v>
      </c>
      <c r="Q242">
        <f t="shared" si="33"/>
        <v>0.73696839457551477</v>
      </c>
      <c r="R242">
        <f t="shared" si="34"/>
        <v>0.68289638922651241</v>
      </c>
      <c r="S242">
        <f t="shared" si="35"/>
        <v>0.84770090423933686</v>
      </c>
      <c r="T242">
        <f t="shared" si="36"/>
        <v>0.20275521402370844</v>
      </c>
      <c r="U242">
        <f t="shared" si="37"/>
        <v>0.81586018958553075</v>
      </c>
      <c r="V242">
        <f t="shared" si="38"/>
        <v>0.19513947257290357</v>
      </c>
      <c r="W242">
        <f t="shared" si="39"/>
        <v>0.24223280421822363</v>
      </c>
    </row>
    <row r="243" spans="1:23" x14ac:dyDescent="0.3">
      <c r="A243">
        <v>240</v>
      </c>
      <c r="B243">
        <f>SAP!J243</f>
        <v>7.8013905325678553E-3</v>
      </c>
      <c r="C243">
        <f>SAP!K243</f>
        <v>0.53602284140973055</v>
      </c>
      <c r="D243">
        <f>'Deutsche Bank'!J243</f>
        <v>-3.3359273318665533E-2</v>
      </c>
      <c r="E243">
        <f>'Deutsche Bank'!K243</f>
        <v>-1.6143909640918936</v>
      </c>
      <c r="F243">
        <f>'Porsche Automobil Hoding Vz'!J243</f>
        <v>-2.3245109280403249E-2</v>
      </c>
      <c r="G243">
        <f>'Porsche Automobil Hoding Vz'!K243</f>
        <v>-1.1797999198255325</v>
      </c>
      <c r="H243">
        <f>Siemens!J243</f>
        <v>-3.4005420800677304E-2</v>
      </c>
      <c r="I243">
        <f>Siemens!K243</f>
        <v>-2.1069763752244213</v>
      </c>
      <c r="J243">
        <f>'Airbus SE'!J243</f>
        <v>-4.5619520301642555E-2</v>
      </c>
      <c r="K243">
        <f>'Airbus SE'!K243</f>
        <v>-2.229858624549641</v>
      </c>
      <c r="N243">
        <f t="shared" si="30"/>
        <v>-0.86535043171873116</v>
      </c>
      <c r="O243">
        <f t="shared" si="31"/>
        <v>-0.63239970531985423</v>
      </c>
      <c r="P243">
        <f t="shared" si="32"/>
        <v>-1.1293874634309689</v>
      </c>
      <c r="Q243">
        <f t="shared" si="33"/>
        <v>-1.1952551558730922</v>
      </c>
      <c r="R243">
        <f t="shared" si="34"/>
        <v>1.9046583300026803</v>
      </c>
      <c r="S243">
        <f t="shared" si="35"/>
        <v>3.4014836217173969</v>
      </c>
      <c r="T243">
        <f t="shared" si="36"/>
        <v>3.5998636146753187</v>
      </c>
      <c r="U243">
        <f t="shared" si="37"/>
        <v>2.4858105585640633</v>
      </c>
      <c r="V243">
        <f t="shared" si="38"/>
        <v>2.6307870264659385</v>
      </c>
      <c r="W243">
        <f t="shared" si="39"/>
        <v>4.698259442016516</v>
      </c>
    </row>
    <row r="244" spans="1:23" x14ac:dyDescent="0.3">
      <c r="A244">
        <v>241</v>
      </c>
      <c r="B244">
        <f>SAP!J244</f>
        <v>-2.0990371221817779E-3</v>
      </c>
      <c r="C244">
        <f>SAP!K244</f>
        <v>-0.20826714959853201</v>
      </c>
      <c r="D244">
        <f>'Deutsche Bank'!J244</f>
        <v>-2.8794901947944755E-2</v>
      </c>
      <c r="E244">
        <f>'Deutsche Bank'!K244</f>
        <v>-1.3992360754673905</v>
      </c>
      <c r="F244">
        <f>'Porsche Automobil Hoding Vz'!J244</f>
        <v>8.3598547393760828E-3</v>
      </c>
      <c r="G244">
        <f>'Porsche Automobil Hoding Vz'!K244</f>
        <v>0.32459855124289211</v>
      </c>
      <c r="H244">
        <f>Siemens!J244</f>
        <v>7.0176876791837942E-2</v>
      </c>
      <c r="I244">
        <f>Siemens!K244</f>
        <v>4.1589043502220626</v>
      </c>
      <c r="J244">
        <f>'Airbus SE'!J244</f>
        <v>-7.4049480065776817E-3</v>
      </c>
      <c r="K244">
        <f>'Airbus SE'!K244</f>
        <v>-0.3964724044945247</v>
      </c>
      <c r="N244">
        <f t="shared" si="30"/>
        <v>0.29141490905302986</v>
      </c>
      <c r="O244">
        <f t="shared" si="31"/>
        <v>-6.7603215031170172E-2</v>
      </c>
      <c r="P244">
        <f t="shared" si="32"/>
        <v>-0.86616315447368386</v>
      </c>
      <c r="Q244">
        <f t="shared" si="33"/>
        <v>8.257217757855087E-2</v>
      </c>
      <c r="R244">
        <f t="shared" si="34"/>
        <v>-0.45419000294350498</v>
      </c>
      <c r="S244">
        <f t="shared" si="35"/>
        <v>-5.8192890012489764</v>
      </c>
      <c r="T244">
        <f t="shared" si="36"/>
        <v>0.55475849129603849</v>
      </c>
      <c r="U244">
        <f t="shared" si="37"/>
        <v>1.3499743268398432</v>
      </c>
      <c r="V244">
        <f t="shared" si="38"/>
        <v>-0.12869436810670862</v>
      </c>
      <c r="W244">
        <f t="shared" si="39"/>
        <v>-1.64889080779528</v>
      </c>
    </row>
    <row r="245" spans="1:23" x14ac:dyDescent="0.3">
      <c r="A245">
        <v>242</v>
      </c>
      <c r="B245">
        <f>SAP!J245</f>
        <v>5.7202785428620494E-4</v>
      </c>
      <c r="C245">
        <f>SAP!K245</f>
        <v>-7.4630028843146777E-3</v>
      </c>
      <c r="D245">
        <f>'Deutsche Bank'!J245</f>
        <v>-3.1609378327089968E-3</v>
      </c>
      <c r="E245">
        <f>'Deutsche Bank'!K245</f>
        <v>-0.19090479690468221</v>
      </c>
      <c r="F245">
        <f>'Porsche Automobil Hoding Vz'!J245</f>
        <v>9.7858044286780604E-3</v>
      </c>
      <c r="G245">
        <f>'Porsche Automobil Hoding Vz'!K245</f>
        <v>0.39247385497884518</v>
      </c>
      <c r="H245">
        <f>Siemens!J245</f>
        <v>1.1699840967793078E-2</v>
      </c>
      <c r="I245">
        <f>Siemens!K245</f>
        <v>0.64189483787425505</v>
      </c>
      <c r="J245">
        <f>'Airbus SE'!J245</f>
        <v>-3.2335380642936576E-2</v>
      </c>
      <c r="K245">
        <f>'Airbus SE'!K245</f>
        <v>-1.5925373846962125</v>
      </c>
      <c r="N245">
        <f t="shared" si="30"/>
        <v>1.424723049929151E-3</v>
      </c>
      <c r="O245">
        <f t="shared" si="31"/>
        <v>-2.9290335117252222E-3</v>
      </c>
      <c r="P245">
        <f t="shared" si="32"/>
        <v>-4.7904630264822678E-3</v>
      </c>
      <c r="Q245">
        <f t="shared" si="33"/>
        <v>1.1885111095366788E-2</v>
      </c>
      <c r="R245">
        <f t="shared" si="34"/>
        <v>-7.4925141575134135E-2</v>
      </c>
      <c r="S245">
        <f t="shared" si="35"/>
        <v>-0.12254080365854857</v>
      </c>
      <c r="T245">
        <f t="shared" si="36"/>
        <v>0.30402302598854419</v>
      </c>
      <c r="U245">
        <f t="shared" si="37"/>
        <v>0.25192694151152972</v>
      </c>
      <c r="V245">
        <f t="shared" si="38"/>
        <v>-0.62502928656965073</v>
      </c>
      <c r="W245">
        <f t="shared" si="39"/>
        <v>-1.0222415263582656</v>
      </c>
    </row>
    <row r="246" spans="1:23" x14ac:dyDescent="0.3">
      <c r="A246">
        <v>243</v>
      </c>
      <c r="B246">
        <f>SAP!J246</f>
        <v>9.1972290392050259E-3</v>
      </c>
      <c r="C246">
        <f>SAP!K246</f>
        <v>0.64095857406523449</v>
      </c>
      <c r="D246">
        <f>'Deutsche Bank'!J246</f>
        <v>-1.1361914144038776E-2</v>
      </c>
      <c r="E246">
        <f>'Deutsche Bank'!K246</f>
        <v>-0.57748161144589494</v>
      </c>
      <c r="F246">
        <f>'Porsche Automobil Hoding Vz'!J246</f>
        <v>3.2044085355801125E-2</v>
      </c>
      <c r="G246">
        <f>'Porsche Automobil Hoding Vz'!K246</f>
        <v>1.4519695650331044</v>
      </c>
      <c r="H246">
        <f>Siemens!J246</f>
        <v>9.3604427595636724E-3</v>
      </c>
      <c r="I246">
        <f>Siemens!K246</f>
        <v>0.50119540542920038</v>
      </c>
      <c r="J246">
        <f>'Airbus SE'!J246</f>
        <v>1.2414403148381978E-2</v>
      </c>
      <c r="K246">
        <f>'Airbus SE'!K246</f>
        <v>0.55438280899242787</v>
      </c>
      <c r="N246">
        <f t="shared" si="30"/>
        <v>-0.3701417902212546</v>
      </c>
      <c r="O246">
        <f t="shared" si="31"/>
        <v>0.93065234198973734</v>
      </c>
      <c r="P246">
        <f t="shared" si="32"/>
        <v>0.32124549239194738</v>
      </c>
      <c r="Q246">
        <f t="shared" si="33"/>
        <v>0.35533641473806582</v>
      </c>
      <c r="R246">
        <f t="shared" si="34"/>
        <v>-0.83848572418571221</v>
      </c>
      <c r="S246">
        <f t="shared" si="35"/>
        <v>-0.28943113037653329</v>
      </c>
      <c r="T246">
        <f t="shared" si="36"/>
        <v>-0.320145877894849</v>
      </c>
      <c r="U246">
        <f t="shared" si="37"/>
        <v>0.72772047481762647</v>
      </c>
      <c r="V246">
        <f t="shared" si="38"/>
        <v>0.80494696603456606</v>
      </c>
      <c r="W246">
        <f t="shared" si="39"/>
        <v>0.27785411671593885</v>
      </c>
    </row>
    <row r="247" spans="1:23" x14ac:dyDescent="0.3">
      <c r="A247">
        <v>244</v>
      </c>
      <c r="B247">
        <f>SAP!J247</f>
        <v>6.3725232547687033E-3</v>
      </c>
      <c r="C247">
        <f>SAP!K247</f>
        <v>0.42860408633858654</v>
      </c>
      <c r="D247">
        <f>'Deutsche Bank'!J247</f>
        <v>-4.089946085471597E-2</v>
      </c>
      <c r="E247">
        <f>'Deutsche Bank'!K247</f>
        <v>-1.9698195823532103</v>
      </c>
      <c r="F247">
        <f>'Porsche Automobil Hoding Vz'!J247</f>
        <v>1.7522345468028661E-3</v>
      </c>
      <c r="G247">
        <f>'Porsche Automobil Hoding Vz'!K247</f>
        <v>1.0075373526665694E-2</v>
      </c>
      <c r="H247">
        <f>Siemens!J247</f>
        <v>1.1449556754229597E-2</v>
      </c>
      <c r="I247">
        <f>Siemens!K247</f>
        <v>0.6268418867886032</v>
      </c>
      <c r="J247">
        <f>'Airbus SE'!J247</f>
        <v>1.315789663519993E-3</v>
      </c>
      <c r="K247">
        <f>'Airbus SE'!K247</f>
        <v>2.1914595878561535E-2</v>
      </c>
      <c r="N247">
        <f t="shared" si="30"/>
        <v>-0.84427272234635387</v>
      </c>
      <c r="O247">
        <f t="shared" si="31"/>
        <v>4.3183462649165321E-3</v>
      </c>
      <c r="P247">
        <f t="shared" si="32"/>
        <v>0.26866699416578499</v>
      </c>
      <c r="Q247">
        <f t="shared" si="33"/>
        <v>9.3926853440102209E-3</v>
      </c>
      <c r="R247">
        <f t="shared" si="34"/>
        <v>-1.9846668072349208E-2</v>
      </c>
      <c r="S247">
        <f t="shared" si="35"/>
        <v>-1.2347654236354246</v>
      </c>
      <c r="T247">
        <f t="shared" si="36"/>
        <v>-4.3167800100947465E-2</v>
      </c>
      <c r="U247">
        <f t="shared" si="37"/>
        <v>6.3156661515550664E-3</v>
      </c>
      <c r="V247">
        <f t="shared" si="38"/>
        <v>2.2079773916243602E-4</v>
      </c>
      <c r="W247">
        <f t="shared" si="39"/>
        <v>1.3736986628727259E-2</v>
      </c>
    </row>
    <row r="248" spans="1:23" x14ac:dyDescent="0.3">
      <c r="A248">
        <v>245</v>
      </c>
      <c r="B248">
        <f>SAP!J248</f>
        <v>-2.7084559021773439E-3</v>
      </c>
      <c r="C248">
        <f>SAP!K248</f>
        <v>-0.25408176631012058</v>
      </c>
      <c r="D248">
        <f>'Deutsche Bank'!J248</f>
        <v>5.6968407216731742E-3</v>
      </c>
      <c r="E248">
        <f>'Deutsche Bank'!K248</f>
        <v>0.22663229715251246</v>
      </c>
      <c r="F248">
        <f>'Porsche Automobil Hoding Vz'!J248</f>
        <v>0</v>
      </c>
      <c r="G248">
        <f>'Porsche Automobil Hoding Vz'!K248</f>
        <v>-7.3331111970795435E-2</v>
      </c>
      <c r="H248">
        <f>Siemens!J248</f>
        <v>5.007929325929586E-4</v>
      </c>
      <c r="I248">
        <f>Siemens!K248</f>
        <v>-3.1654324014751954E-2</v>
      </c>
      <c r="J248">
        <f>'Airbus SE'!J248</f>
        <v>-1.4811858682643004E-2</v>
      </c>
      <c r="K248">
        <f>'Airbus SE'!K248</f>
        <v>-0.75182710693171528</v>
      </c>
      <c r="N248">
        <f t="shared" si="30"/>
        <v>-5.7583134363430474E-2</v>
      </c>
      <c r="O248">
        <f t="shared" si="31"/>
        <v>1.8632098455024931E-2</v>
      </c>
      <c r="P248">
        <f t="shared" si="32"/>
        <v>8.0427865570210436E-3</v>
      </c>
      <c r="Q248">
        <f t="shared" si="33"/>
        <v>0.19102555928903811</v>
      </c>
      <c r="R248">
        <f t="shared" si="34"/>
        <v>-1.6619198358689476E-2</v>
      </c>
      <c r="S248">
        <f t="shared" si="35"/>
        <v>-7.1738921662731761E-3</v>
      </c>
      <c r="T248">
        <f t="shared" si="36"/>
        <v>-0.17038830430546226</v>
      </c>
      <c r="U248">
        <f t="shared" si="37"/>
        <v>2.3212467786856146E-3</v>
      </c>
      <c r="V248">
        <f t="shared" si="38"/>
        <v>5.5132317761088803E-2</v>
      </c>
      <c r="W248">
        <f t="shared" si="39"/>
        <v>2.3798578845890081E-2</v>
      </c>
    </row>
    <row r="249" spans="1:23" x14ac:dyDescent="0.3">
      <c r="A249">
        <v>246</v>
      </c>
      <c r="B249">
        <f>SAP!J249</f>
        <v>-6.5472985666762025E-3</v>
      </c>
      <c r="C249">
        <f>SAP!K249</f>
        <v>-0.54267658987526934</v>
      </c>
      <c r="D249">
        <f>'Deutsche Bank'!J249</f>
        <v>-3.7613362176876448E-2</v>
      </c>
      <c r="E249">
        <f>'Deutsche Bank'!K249</f>
        <v>-1.8149197861676865</v>
      </c>
      <c r="F249">
        <f>'Porsche Automobil Hoding Vz'!J249</f>
        <v>-8.3828643187788005E-3</v>
      </c>
      <c r="G249">
        <f>'Porsche Automobil Hoding Vz'!K249</f>
        <v>-0.4723560327538861</v>
      </c>
      <c r="H249">
        <f>Siemens!J249</f>
        <v>-2.1147326978102513E-2</v>
      </c>
      <c r="I249">
        <f>Siemens!K249</f>
        <v>-1.3336465091086438</v>
      </c>
      <c r="J249">
        <f>'Airbus SE'!J249</f>
        <v>-8.0754140055454178E-3</v>
      </c>
      <c r="K249">
        <f>'Airbus SE'!K249</f>
        <v>-0.42863874967907312</v>
      </c>
      <c r="N249">
        <f t="shared" si="30"/>
        <v>0.98491448045463315</v>
      </c>
      <c r="O249">
        <f t="shared" si="31"/>
        <v>0.25633656106188996</v>
      </c>
      <c r="P249">
        <f t="shared" si="32"/>
        <v>0.7237387396621362</v>
      </c>
      <c r="Q249">
        <f t="shared" si="33"/>
        <v>0.23261221496423859</v>
      </c>
      <c r="R249">
        <f t="shared" si="34"/>
        <v>0.85728830996069971</v>
      </c>
      <c r="S249">
        <f t="shared" si="35"/>
        <v>2.4204614371347413</v>
      </c>
      <c r="T249">
        <f t="shared" si="36"/>
        <v>0.77794494791072788</v>
      </c>
      <c r="U249">
        <f t="shared" si="37"/>
        <v>0.62995597413862836</v>
      </c>
      <c r="V249">
        <f t="shared" si="38"/>
        <v>0.20247009928299306</v>
      </c>
      <c r="W249">
        <f t="shared" si="39"/>
        <v>0.57165257217818966</v>
      </c>
    </row>
    <row r="250" spans="1:23" x14ac:dyDescent="0.3">
      <c r="A250">
        <v>247</v>
      </c>
      <c r="B250">
        <f>SAP!J250</f>
        <v>-1.1070928115759028E-2</v>
      </c>
      <c r="C250">
        <f>SAP!K250</f>
        <v>-0.88275202033370359</v>
      </c>
      <c r="D250">
        <f>'Deutsche Bank'!J250</f>
        <v>4.146412407735911E-2</v>
      </c>
      <c r="E250">
        <f>'Deutsche Bank'!K250</f>
        <v>1.9126269811430097</v>
      </c>
      <c r="F250">
        <f>'Porsche Automobil Hoding Vz'!J250</f>
        <v>2.5362402066662532E-2</v>
      </c>
      <c r="G250">
        <f>'Porsche Automobil Hoding Vz'!K250</f>
        <v>1.1339209788030187</v>
      </c>
      <c r="H250">
        <f>Siemens!J250</f>
        <v>-3.9158150868342416E-3</v>
      </c>
      <c r="I250">
        <f>Siemens!K250</f>
        <v>-0.29728427939374946</v>
      </c>
      <c r="J250">
        <f>'Airbus SE'!J250</f>
        <v>4.5861481080146843E-2</v>
      </c>
      <c r="K250">
        <f>'Airbus SE'!K250</f>
        <v>2.1590432329722744</v>
      </c>
      <c r="N250">
        <f t="shared" si="30"/>
        <v>-1.6883753317487442</v>
      </c>
      <c r="O250">
        <f t="shared" si="31"/>
        <v>-1.0009710349371355</v>
      </c>
      <c r="P250">
        <f t="shared" si="32"/>
        <v>0.26242829824828157</v>
      </c>
      <c r="Q250">
        <f t="shared" si="33"/>
        <v>-1.9058997758940863</v>
      </c>
      <c r="R250">
        <f t="shared" si="34"/>
        <v>2.1687678585427443</v>
      </c>
      <c r="S250">
        <f t="shared" si="35"/>
        <v>-0.56859393383814205</v>
      </c>
      <c r="T250">
        <f t="shared" si="36"/>
        <v>4.1294443408370052</v>
      </c>
      <c r="U250">
        <f t="shared" si="37"/>
        <v>-0.33709688107291047</v>
      </c>
      <c r="V250">
        <f t="shared" si="38"/>
        <v>2.4481844160099553</v>
      </c>
      <c r="W250">
        <f t="shared" si="39"/>
        <v>-0.6418496116941137</v>
      </c>
    </row>
    <row r="251" spans="1:23" x14ac:dyDescent="0.3">
      <c r="A251">
        <v>248</v>
      </c>
      <c r="B251">
        <f>SAP!J251</f>
        <v>-3.6001933722784921E-3</v>
      </c>
      <c r="C251">
        <f>SAP!K251</f>
        <v>-0.32112041319977341</v>
      </c>
      <c r="D251">
        <f>'Deutsche Bank'!J251</f>
        <v>-8.3074205698561165E-3</v>
      </c>
      <c r="E251">
        <f>'Deutsche Bank'!K251</f>
        <v>-0.43349919385094993</v>
      </c>
      <c r="F251">
        <f>'Porsche Automobil Hoding Vz'!J251</f>
        <v>6.8015297104780841E-3</v>
      </c>
      <c r="G251">
        <f>'Porsche Automobil Hoding Vz'!K251</f>
        <v>0.25042217219577001</v>
      </c>
      <c r="H251">
        <f>Siemens!J251</f>
        <v>-9.8842253309951878E-3</v>
      </c>
      <c r="I251">
        <f>Siemens!K251</f>
        <v>-0.65624494329383365</v>
      </c>
      <c r="J251">
        <f>'Airbus SE'!J251</f>
        <v>-9.9425496473368249E-3</v>
      </c>
      <c r="K251">
        <f>'Airbus SE'!K251</f>
        <v>-0.51821663976254295</v>
      </c>
      <c r="N251">
        <f t="shared" si="30"/>
        <v>0.13920544025118572</v>
      </c>
      <c r="O251">
        <f t="shared" si="31"/>
        <v>-8.0415671409890477E-2</v>
      </c>
      <c r="P251">
        <f t="shared" si="32"/>
        <v>0.21073364735077774</v>
      </c>
      <c r="Q251">
        <f t="shared" si="33"/>
        <v>0.16640994148754593</v>
      </c>
      <c r="R251">
        <f t="shared" si="34"/>
        <v>-0.10855780976927007</v>
      </c>
      <c r="S251">
        <f t="shared" si="35"/>
        <v>0.28448165388663921</v>
      </c>
      <c r="T251">
        <f t="shared" si="36"/>
        <v>0.2246464955772105</v>
      </c>
      <c r="U251">
        <f t="shared" si="37"/>
        <v>-0.16433828419213173</v>
      </c>
      <c r="V251">
        <f t="shared" si="38"/>
        <v>-0.12977293659732886</v>
      </c>
      <c r="W251">
        <f t="shared" si="39"/>
        <v>0.34007704937489103</v>
      </c>
    </row>
    <row r="252" spans="1:23" x14ac:dyDescent="0.3">
      <c r="A252">
        <v>249</v>
      </c>
      <c r="B252">
        <f>SAP!J252</f>
        <v>-2.8331306135206953E-3</v>
      </c>
      <c r="C252">
        <f>SAP!K252</f>
        <v>-0.26345450686443223</v>
      </c>
      <c r="D252">
        <f>'Deutsche Bank'!J252</f>
        <v>1.5318384253293937E-2</v>
      </c>
      <c r="E252">
        <f>'Deutsche Bank'!K252</f>
        <v>0.68017166956663144</v>
      </c>
      <c r="F252">
        <f>'Porsche Automobil Hoding Vz'!J252</f>
        <v>1.2651533289064583E-2</v>
      </c>
      <c r="G252">
        <f>'Porsche Automobil Hoding Vz'!K252</f>
        <v>0.5288827467391416</v>
      </c>
      <c r="H252">
        <f>Siemens!J252</f>
        <v>4.8383195847497695E-4</v>
      </c>
      <c r="I252">
        <f>Siemens!K252</f>
        <v>-3.2674415174829163E-2</v>
      </c>
      <c r="J252">
        <f>'Airbus SE'!J252</f>
        <v>3.1173483272102101E-3</v>
      </c>
      <c r="K252">
        <f>'Airbus SE'!K252</f>
        <v>0.10834635816880979</v>
      </c>
      <c r="N252">
        <f t="shared" si="30"/>
        <v>-0.17919429178883442</v>
      </c>
      <c r="O252">
        <f t="shared" si="31"/>
        <v>-0.13933654323126696</v>
      </c>
      <c r="P252">
        <f t="shared" si="32"/>
        <v>8.608221936968339E-3</v>
      </c>
      <c r="Q252">
        <f t="shared" si="33"/>
        <v>-2.8544336361920931E-2</v>
      </c>
      <c r="R252">
        <f t="shared" si="34"/>
        <v>0.35973106085454787</v>
      </c>
      <c r="S252">
        <f t="shared" si="35"/>
        <v>-2.2224211521576831E-2</v>
      </c>
      <c r="T252">
        <f t="shared" si="36"/>
        <v>7.369412332714359E-2</v>
      </c>
      <c r="U252">
        <f t="shared" si="37"/>
        <v>-1.7280934445758737E-2</v>
      </c>
      <c r="V252">
        <f t="shared" si="38"/>
        <v>5.7302519507502953E-2</v>
      </c>
      <c r="W252">
        <f t="shared" si="39"/>
        <v>-3.5401538894884342E-3</v>
      </c>
    </row>
    <row r="253" spans="1:23" x14ac:dyDescent="0.3">
      <c r="A253">
        <v>250</v>
      </c>
      <c r="B253">
        <f>SAP!J253</f>
        <v>-1.3193857347006009E-3</v>
      </c>
      <c r="C253">
        <f>SAP!K253</f>
        <v>-0.1496548608758769</v>
      </c>
      <c r="D253">
        <f>'Deutsche Bank'!J253</f>
        <v>4.2012394274072902E-4</v>
      </c>
      <c r="E253">
        <f>'Deutsche Bank'!K253</f>
        <v>-2.2101059242844889E-2</v>
      </c>
      <c r="F253">
        <f>'Porsche Automobil Hoding Vz'!J253</f>
        <v>-1.3010664196138751E-2</v>
      </c>
      <c r="G253">
        <f>'Porsche Automobil Hoding Vz'!K253</f>
        <v>-0.69263962667140777</v>
      </c>
      <c r="H253">
        <f>Siemens!J253</f>
        <v>-1.6130333126349047E-4</v>
      </c>
      <c r="I253">
        <f>Siemens!K253</f>
        <v>-7.1475064332023497E-2</v>
      </c>
      <c r="J253">
        <f>'Airbus SE'!J253</f>
        <v>-5.4489987479107958E-3</v>
      </c>
      <c r="K253">
        <f>'Airbus SE'!K253</f>
        <v>-0.30263358326480244</v>
      </c>
      <c r="N253">
        <f t="shared" si="30"/>
        <v>3.3075309461974654E-3</v>
      </c>
      <c r="O253">
        <f t="shared" si="31"/>
        <v>0.10365688696662885</v>
      </c>
      <c r="P253">
        <f t="shared" si="32"/>
        <v>1.0696590808703327E-2</v>
      </c>
      <c r="Q253">
        <f t="shared" si="33"/>
        <v>4.5290586799862115E-2</v>
      </c>
      <c r="R253">
        <f t="shared" si="34"/>
        <v>1.530806942300675E-2</v>
      </c>
      <c r="S253">
        <f t="shared" si="35"/>
        <v>1.579674631188201E-3</v>
      </c>
      <c r="T253">
        <f t="shared" si="36"/>
        <v>6.6885227526098301E-3</v>
      </c>
      <c r="U253">
        <f t="shared" si="37"/>
        <v>4.9506461875247605E-2</v>
      </c>
      <c r="V253">
        <f t="shared" si="38"/>
        <v>0.20961601213076317</v>
      </c>
      <c r="W253">
        <f t="shared" si="39"/>
        <v>2.1630754832882543E-2</v>
      </c>
    </row>
    <row r="254" spans="1:23" x14ac:dyDescent="0.3">
      <c r="A254">
        <v>251</v>
      </c>
      <c r="B254">
        <f>SAP!J254</f>
        <v>1.575732650311373E-2</v>
      </c>
      <c r="C254">
        <f>SAP!K254</f>
        <v>1.1341306927548296</v>
      </c>
      <c r="D254">
        <f>'Deutsche Bank'!J254</f>
        <v>-6.700894092456988E-3</v>
      </c>
      <c r="E254">
        <f>'Deutsche Bank'!K254</f>
        <v>-0.35777090681138296</v>
      </c>
      <c r="F254">
        <f>'Porsche Automobil Hoding Vz'!J254</f>
        <v>-1.1069564916548603E-2</v>
      </c>
      <c r="G254">
        <f>'Porsche Automobil Hoding Vz'!K254</f>
        <v>-0.60024316684377121</v>
      </c>
      <c r="H254">
        <f>Siemens!J254</f>
        <v>-2.4164329116285678E-3</v>
      </c>
      <c r="I254">
        <f>Siemens!K254</f>
        <v>-0.20710629245353621</v>
      </c>
      <c r="J254">
        <f>'Airbus SE'!J254</f>
        <v>6.2298566156873368E-3</v>
      </c>
      <c r="K254">
        <f>'Airbus SE'!K254</f>
        <v>0.25767237343441152</v>
      </c>
      <c r="N254">
        <f t="shared" si="30"/>
        <v>-0.40575896638951736</v>
      </c>
      <c r="O254">
        <f t="shared" si="31"/>
        <v>-0.68075419863387898</v>
      </c>
      <c r="P254">
        <f t="shared" si="32"/>
        <v>-0.23488560293421334</v>
      </c>
      <c r="Q254">
        <f t="shared" si="33"/>
        <v>0.2922341473869503</v>
      </c>
      <c r="R254">
        <f t="shared" si="34"/>
        <v>0.21474954210903227</v>
      </c>
      <c r="S254">
        <f t="shared" si="35"/>
        <v>7.4096606057445127E-2</v>
      </c>
      <c r="T254">
        <f t="shared" si="36"/>
        <v>-9.2187678703870707E-2</v>
      </c>
      <c r="U254">
        <f t="shared" si="37"/>
        <v>0.1243141368555828</v>
      </c>
      <c r="V254">
        <f t="shared" si="38"/>
        <v>-0.154666081438422</v>
      </c>
      <c r="W254">
        <f t="shared" si="39"/>
        <v>-5.3365569929704024E-2</v>
      </c>
    </row>
    <row r="255" spans="1:23" x14ac:dyDescent="0.3">
      <c r="A255">
        <v>252</v>
      </c>
      <c r="B255">
        <f>SAP!J255</f>
        <v>-9.1429208326743016E-3</v>
      </c>
      <c r="C255">
        <f>SAP!K255</f>
        <v>-0.73780913771968126</v>
      </c>
      <c r="D255">
        <f>'Deutsche Bank'!J255</f>
        <v>2.1410932343491864E-2</v>
      </c>
      <c r="E255">
        <f>'Deutsche Bank'!K255</f>
        <v>0.96736160204992194</v>
      </c>
      <c r="F255">
        <f>'Porsche Automobil Hoding Vz'!J255</f>
        <v>7.4853316887335559E-3</v>
      </c>
      <c r="G255">
        <f>'Porsche Automobil Hoding Vz'!K255</f>
        <v>0.28297119360763739</v>
      </c>
      <c r="H255">
        <f>Siemens!J255</f>
        <v>1.9661044399157192E-2</v>
      </c>
      <c r="I255">
        <f>Siemens!K255</f>
        <v>1.1207089193898332</v>
      </c>
      <c r="J255">
        <f>'Airbus SE'!J255</f>
        <v>-5.8970963663740666E-3</v>
      </c>
      <c r="K255">
        <f>'Airbus SE'!K255</f>
        <v>-0.32413156033456469</v>
      </c>
      <c r="N255">
        <f t="shared" si="30"/>
        <v>-0.71372822947158232</v>
      </c>
      <c r="O255">
        <f t="shared" si="31"/>
        <v>-0.20877873235515992</v>
      </c>
      <c r="P255">
        <f t="shared" si="32"/>
        <v>-0.82686928144976857</v>
      </c>
      <c r="Q255">
        <f t="shared" si="33"/>
        <v>0.23914722703818003</v>
      </c>
      <c r="R255">
        <f t="shared" si="34"/>
        <v>0.27373546718226272</v>
      </c>
      <c r="S255">
        <f t="shared" si="35"/>
        <v>1.0841307756925858</v>
      </c>
      <c r="T255">
        <f t="shared" si="36"/>
        <v>-0.31355242548018541</v>
      </c>
      <c r="U255">
        <f t="shared" si="37"/>
        <v>0.31712834060646655</v>
      </c>
      <c r="V255">
        <f t="shared" si="38"/>
        <v>-9.1719894513777711E-2</v>
      </c>
      <c r="W255">
        <f t="shared" si="39"/>
        <v>-0.3632571307226905</v>
      </c>
    </row>
    <row r="256" spans="1:23" x14ac:dyDescent="0.3">
      <c r="A256">
        <v>253</v>
      </c>
      <c r="B256">
        <f>SAP!J256</f>
        <v>4.1801314905452304E-3</v>
      </c>
      <c r="C256">
        <f>SAP!K256</f>
        <v>0.26378542361166391</v>
      </c>
      <c r="D256">
        <f>'Deutsche Bank'!J256</f>
        <v>5.8162303998295244E-2</v>
      </c>
      <c r="E256">
        <f>'Deutsche Bank'!K256</f>
        <v>2.699744143468386</v>
      </c>
      <c r="F256">
        <f>'Porsche Automobil Hoding Vz'!J256</f>
        <v>-8.1953068694260202E-3</v>
      </c>
      <c r="G256">
        <f>'Porsche Automobil Hoding Vz'!K256</f>
        <v>-0.46342828520551899</v>
      </c>
      <c r="H256">
        <f>Siemens!J256</f>
        <v>3.7620418987319916E-2</v>
      </c>
      <c r="I256">
        <f>Siemens!K256</f>
        <v>2.200847308285633</v>
      </c>
      <c r="J256">
        <f>'Airbus SE'!J256</f>
        <v>2.9998355922201438E-3</v>
      </c>
      <c r="K256">
        <f>'Airbus SE'!K256</f>
        <v>0.10270855520327458</v>
      </c>
      <c r="N256">
        <f t="shared" si="30"/>
        <v>0.71215315252791689</v>
      </c>
      <c r="O256">
        <f t="shared" si="31"/>
        <v>-0.12224562652656482</v>
      </c>
      <c r="P256">
        <f t="shared" si="32"/>
        <v>0.58055143952071597</v>
      </c>
      <c r="Q256">
        <f t="shared" si="33"/>
        <v>2.7093019742837753E-2</v>
      </c>
      <c r="R256">
        <f t="shared" si="34"/>
        <v>-1.2511377989011967</v>
      </c>
      <c r="S256">
        <f t="shared" si="35"/>
        <v>5.9417246312122991</v>
      </c>
      <c r="T256">
        <f t="shared" si="36"/>
        <v>0.27728682039413999</v>
      </c>
      <c r="U256">
        <f t="shared" si="37"/>
        <v>-1.0199348940779931</v>
      </c>
      <c r="V256">
        <f t="shared" si="38"/>
        <v>-4.7598049613789925E-2</v>
      </c>
      <c r="W256">
        <f t="shared" si="39"/>
        <v>0.22604584725703322</v>
      </c>
    </row>
    <row r="257" spans="1:23" x14ac:dyDescent="0.3">
      <c r="A257">
        <v>254</v>
      </c>
      <c r="B257">
        <f>SAP!J257</f>
        <v>-2.6621046335677939E-3</v>
      </c>
      <c r="C257">
        <f>SAP!K257</f>
        <v>-0.25059719104734662</v>
      </c>
      <c r="D257">
        <f>'Deutsche Bank'!J257</f>
        <v>6.6889881507964889E-3</v>
      </c>
      <c r="E257">
        <f>'Deutsche Bank'!K257</f>
        <v>0.27340004505782911</v>
      </c>
      <c r="F257">
        <f>'Porsche Automobil Hoding Vz'!J257</f>
        <v>-1.0640185433708502E-3</v>
      </c>
      <c r="G257">
        <f>'Porsche Automobil Hoding Vz'!K257</f>
        <v>-0.12397846815300113</v>
      </c>
      <c r="H257">
        <f>Siemens!J257</f>
        <v>-2.0425539016215304E-3</v>
      </c>
      <c r="I257">
        <f>Siemens!K257</f>
        <v>-0.18461992637611524</v>
      </c>
      <c r="J257">
        <f>'Airbus SE'!J257</f>
        <v>5.565140106901014E-4</v>
      </c>
      <c r="K257">
        <f>'Airbus SE'!K257</f>
        <v>-1.4512490322307659E-2</v>
      </c>
      <c r="N257">
        <f t="shared" si="30"/>
        <v>-6.8513283323709984E-2</v>
      </c>
      <c r="O257">
        <f t="shared" si="31"/>
        <v>3.1068655869495004E-2</v>
      </c>
      <c r="P257">
        <f t="shared" si="32"/>
        <v>4.6265234961222416E-2</v>
      </c>
      <c r="Q257">
        <f t="shared" si="33"/>
        <v>3.6367893098721016E-3</v>
      </c>
      <c r="R257">
        <f t="shared" si="34"/>
        <v>-3.3895718779231143E-2</v>
      </c>
      <c r="S257">
        <f t="shared" si="35"/>
        <v>-5.0475096189802997E-2</v>
      </c>
      <c r="T257">
        <f t="shared" si="36"/>
        <v>-3.9677155080202232E-3</v>
      </c>
      <c r="U257">
        <f t="shared" si="37"/>
        <v>2.2888895662630616E-2</v>
      </c>
      <c r="V257">
        <f t="shared" si="38"/>
        <v>1.7992363192449574E-3</v>
      </c>
      <c r="W257">
        <f t="shared" si="39"/>
        <v>2.6792948948385249E-3</v>
      </c>
    </row>
    <row r="259" spans="1:23" x14ac:dyDescent="0.3">
      <c r="A259" t="s">
        <v>22</v>
      </c>
      <c r="B259" s="13">
        <f>SAP!$M$16</f>
        <v>0.23614352431609761</v>
      </c>
      <c r="D259" s="13">
        <f>'Deutsche Bank'!$M$16</f>
        <v>0.40228229855476066</v>
      </c>
      <c r="F259" s="13">
        <f>'Porsche Automobil Hoding Vz'!$M$16</f>
        <v>0.39768649756117813</v>
      </c>
      <c r="H259" s="13">
        <f>Siemens!$M$16</f>
        <v>0.30341728980365118</v>
      </c>
      <c r="J259" s="13">
        <f>'Airbus SE'!$M$16</f>
        <v>0.39402338505279011</v>
      </c>
      <c r="M259" t="s">
        <v>82</v>
      </c>
      <c r="N259" s="12">
        <f t="shared" ref="N259:V259" si="40">AVERAGE(N4:N257)</f>
        <v>0.1304356957534806</v>
      </c>
      <c r="O259" s="12">
        <f t="shared" si="40"/>
        <v>0.34034276232798161</v>
      </c>
      <c r="P259" s="12">
        <f t="shared" si="40"/>
        <v>0.47610665358732263</v>
      </c>
      <c r="Q259" s="12">
        <f t="shared" si="40"/>
        <v>0.29625963786357762</v>
      </c>
      <c r="R259" s="12">
        <f t="shared" si="40"/>
        <v>0.36044858497753834</v>
      </c>
      <c r="S259" s="12">
        <f t="shared" si="40"/>
        <v>0.41255214347285046</v>
      </c>
      <c r="T259" s="12">
        <f t="shared" si="40"/>
        <v>0.48299696621093191</v>
      </c>
      <c r="U259" s="12">
        <f t="shared" si="40"/>
        <v>0.43337065178557654</v>
      </c>
      <c r="V259" s="12">
        <f t="shared" si="40"/>
        <v>0.43381948845559731</v>
      </c>
      <c r="W259" s="12">
        <f>AVERAGE(W4:W257)</f>
        <v>0.42008203443170822</v>
      </c>
    </row>
    <row r="260" spans="1:23" x14ac:dyDescent="0.3">
      <c r="M260" t="s">
        <v>15</v>
      </c>
      <c r="N260" s="13">
        <f>CORREL(B4:B257,D4:D257)</f>
        <v>0.1304356957534806</v>
      </c>
      <c r="O260" s="13">
        <f>CORREL(B4:B257,F4:F257)</f>
        <v>0.34034276232798155</v>
      </c>
      <c r="P260" s="13">
        <f>CORREL(B4:B257,H4:H257)</f>
        <v>0.47610665358732268</v>
      </c>
      <c r="Q260" s="13">
        <f>CORREL(B4:B257,J4:J257)</f>
        <v>0.29625963786357784</v>
      </c>
      <c r="R260" s="13">
        <f>CORREL(D4:D257,F4:F257)</f>
        <v>0.3604485849775379</v>
      </c>
      <c r="S260" s="13">
        <f>CORREL(D4:D257,H4:H257)</f>
        <v>0.41255214347285041</v>
      </c>
      <c r="T260" s="13">
        <f>CORREL(D4:D257,J4:J257)</f>
        <v>0.48299696621093174</v>
      </c>
      <c r="U260" s="13">
        <f>CORREL(F4:F257,H4:H257)</f>
        <v>0.43337065178557604</v>
      </c>
      <c r="V260" s="13">
        <f>CORREL(F4:F257,J4:J257)</f>
        <v>0.43381948845559698</v>
      </c>
      <c r="W260" s="13">
        <f>CORREL(H4:H257,J4:J257)</f>
        <v>0.420082034431708</v>
      </c>
    </row>
    <row r="261" spans="1:23" x14ac:dyDescent="0.3">
      <c r="M261" t="s">
        <v>17</v>
      </c>
      <c r="N261" s="13">
        <f>N260*B259*D259</f>
        <v>1.2390916278130725E-2</v>
      </c>
      <c r="O261" s="13">
        <f>O260*B259*F259</f>
        <v>3.1961960160598532E-2</v>
      </c>
      <c r="P261" s="13">
        <f>P260*B259*H259</f>
        <v>3.4113055133206574E-2</v>
      </c>
      <c r="Q261" s="13">
        <f>Q260*B259*J259</f>
        <v>2.7565795242599337E-2</v>
      </c>
      <c r="R261" s="13">
        <f>R260*D259*F259</f>
        <v>5.7665371432310673E-2</v>
      </c>
      <c r="S261" s="13">
        <f>S260*D259*H259</f>
        <v>5.0355869066189281E-2</v>
      </c>
      <c r="T261" s="13">
        <f>T260*D259*J259</f>
        <v>7.6559188868526695E-2</v>
      </c>
      <c r="U261" s="13">
        <f>U260*F259*H259</f>
        <v>5.2292652051511887E-2</v>
      </c>
      <c r="V261" s="13">
        <f>V260*F259*J259</f>
        <v>6.7978550743873212E-2</v>
      </c>
      <c r="W261" s="13">
        <f>W260*H259*J259</f>
        <v>5.0222280701086426E-2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6734-42C9-4BA4-85D1-010ED6A21992}">
  <dimension ref="A1:O55"/>
  <sheetViews>
    <sheetView workbookViewId="0">
      <selection activeCell="B15" sqref="B15"/>
    </sheetView>
  </sheetViews>
  <sheetFormatPr defaultRowHeight="14.4" x14ac:dyDescent="0.3"/>
  <cols>
    <col min="1" max="1" width="30.88671875" bestFit="1" customWidth="1"/>
    <col min="2" max="2" width="13.33203125" customWidth="1"/>
    <col min="3" max="3" width="32.44140625" bestFit="1" customWidth="1"/>
    <col min="4" max="4" width="40.77734375" bestFit="1" customWidth="1"/>
    <col min="6" max="6" width="29.88671875" bestFit="1" customWidth="1"/>
    <col min="7" max="7" width="12" bestFit="1" customWidth="1"/>
  </cols>
  <sheetData>
    <row r="1" spans="1:15" ht="31.2" x14ac:dyDescent="0.6">
      <c r="A1" s="3" t="s">
        <v>26</v>
      </c>
    </row>
    <row r="3" spans="1:15" x14ac:dyDescent="0.3">
      <c r="A3" t="s">
        <v>27</v>
      </c>
      <c r="B3">
        <v>5</v>
      </c>
      <c r="E3" t="s">
        <v>29</v>
      </c>
    </row>
    <row r="4" spans="1:15" x14ac:dyDescent="0.3">
      <c r="A4" s="14" t="s">
        <v>30</v>
      </c>
      <c r="B4" s="14" t="s">
        <v>28</v>
      </c>
      <c r="C4" s="14" t="s">
        <v>93</v>
      </c>
      <c r="D4" s="14" t="s">
        <v>104</v>
      </c>
      <c r="E4" s="14" t="s">
        <v>34</v>
      </c>
      <c r="F4" s="14" t="s">
        <v>35</v>
      </c>
      <c r="G4" s="14" t="s">
        <v>36</v>
      </c>
      <c r="H4" s="14" t="s">
        <v>83</v>
      </c>
      <c r="I4" s="14" t="s">
        <v>84</v>
      </c>
    </row>
    <row r="5" spans="1:15" x14ac:dyDescent="0.3">
      <c r="A5" s="14" t="s">
        <v>31</v>
      </c>
      <c r="B5" s="14">
        <f>1/$B$3</f>
        <v>0.2</v>
      </c>
      <c r="C5" s="15">
        <f>SAP!$M$14</f>
        <v>0.18590960881124194</v>
      </c>
      <c r="D5" s="15">
        <f>SAP!$M$16</f>
        <v>0.23614352431609761</v>
      </c>
      <c r="E5" s="15">
        <v>1</v>
      </c>
      <c r="F5" s="15">
        <f>'Korrelation, Kovarianz'!$N$260</f>
        <v>0.1304356957534806</v>
      </c>
      <c r="G5" s="15">
        <f>'Korrelation, Kovarianz'!$O$260</f>
        <v>0.34034276232798155</v>
      </c>
      <c r="H5" s="15">
        <f>'Korrelation, Kovarianz'!$P$260</f>
        <v>0.47610665358732268</v>
      </c>
      <c r="I5" s="15">
        <f>'Korrelation, Kovarianz'!$Q$260</f>
        <v>0.29625963786357784</v>
      </c>
    </row>
    <row r="6" spans="1:15" x14ac:dyDescent="0.3">
      <c r="A6" s="14" t="s">
        <v>32</v>
      </c>
      <c r="B6" s="14">
        <f t="shared" ref="B6:B9" si="0">1/$B$3</f>
        <v>0.2</v>
      </c>
      <c r="C6" s="15">
        <f>'Deutsche Bank'!$M$14</f>
        <v>0.25332726652258136</v>
      </c>
      <c r="D6" s="15">
        <f>'Deutsche Bank'!$M$16</f>
        <v>0.40228229855476066</v>
      </c>
      <c r="E6" s="15">
        <f>F5</f>
        <v>0.1304356957534806</v>
      </c>
      <c r="F6" s="15">
        <v>1</v>
      </c>
      <c r="G6" s="15">
        <f>'Korrelation, Kovarianz'!$R$260</f>
        <v>0.3604485849775379</v>
      </c>
      <c r="H6" s="15">
        <f>'Korrelation, Kovarianz'!$S$260</f>
        <v>0.41255214347285041</v>
      </c>
      <c r="I6" s="15">
        <f>'Korrelation, Kovarianz'!$T$260</f>
        <v>0.48299696621093174</v>
      </c>
    </row>
    <row r="7" spans="1:15" x14ac:dyDescent="0.3">
      <c r="A7" s="14" t="s">
        <v>33</v>
      </c>
      <c r="B7" s="14">
        <f t="shared" si="0"/>
        <v>0.2</v>
      </c>
      <c r="C7" s="15">
        <f>'Porsche Automobil Hoding Vz'!$M$14</f>
        <v>0.47890818858560708</v>
      </c>
      <c r="D7" s="15">
        <f>'Porsche Automobil Hoding Vz'!$M$16</f>
        <v>0.39768649756117813</v>
      </c>
      <c r="E7" s="15">
        <f>G5</f>
        <v>0.34034276232798155</v>
      </c>
      <c r="F7" s="15">
        <f>G6</f>
        <v>0.3604485849775379</v>
      </c>
      <c r="G7" s="15">
        <v>1</v>
      </c>
      <c r="H7" s="15">
        <f>'Korrelation, Kovarianz'!$U$260</f>
        <v>0.43337065178557604</v>
      </c>
      <c r="I7" s="15">
        <f>'Korrelation, Kovarianz'!$V$260</f>
        <v>0.43381948845559698</v>
      </c>
    </row>
    <row r="8" spans="1:15" x14ac:dyDescent="0.3">
      <c r="A8" s="14" t="s">
        <v>80</v>
      </c>
      <c r="B8" s="14">
        <f t="shared" si="0"/>
        <v>0.2</v>
      </c>
      <c r="C8" s="15">
        <f>Siemens!$M$14</f>
        <v>0.29807855806835476</v>
      </c>
      <c r="D8" s="15">
        <f>Siemens!$M$16</f>
        <v>0.30341728980365118</v>
      </c>
      <c r="E8" s="15">
        <f>H5</f>
        <v>0.47610665358732268</v>
      </c>
      <c r="F8" s="15">
        <f>H6</f>
        <v>0.41255214347285041</v>
      </c>
      <c r="G8" s="15">
        <f>H7</f>
        <v>0.43337065178557604</v>
      </c>
      <c r="H8" s="15">
        <v>1</v>
      </c>
      <c r="I8" s="15">
        <f>'Korrelation, Kovarianz'!$W$260</f>
        <v>0.420082034431708</v>
      </c>
    </row>
    <row r="9" spans="1:15" x14ac:dyDescent="0.3">
      <c r="A9" s="14" t="s">
        <v>81</v>
      </c>
      <c r="B9" s="14">
        <f t="shared" si="0"/>
        <v>0.2</v>
      </c>
      <c r="C9" s="15">
        <f>'Airbus SE'!$M$14</f>
        <v>0.24382097528389962</v>
      </c>
      <c r="D9" s="15">
        <f>'Airbus SE'!$M$16</f>
        <v>0.39402338505279011</v>
      </c>
      <c r="E9" s="15">
        <f>I5</f>
        <v>0.29625963786357784</v>
      </c>
      <c r="F9" s="15">
        <f>I6</f>
        <v>0.48299696621093174</v>
      </c>
      <c r="G9" s="15">
        <f>I7</f>
        <v>0.43381948845559698</v>
      </c>
      <c r="H9" s="15">
        <f>'Korrelation, Kovarianz'!$W$260</f>
        <v>0.420082034431708</v>
      </c>
      <c r="I9" s="15">
        <v>1</v>
      </c>
    </row>
    <row r="12" spans="1:15" x14ac:dyDescent="0.3">
      <c r="A12" s="7" t="s">
        <v>50</v>
      </c>
      <c r="B12" s="8"/>
      <c r="E12" t="s">
        <v>49</v>
      </c>
      <c r="K12" t="s">
        <v>57</v>
      </c>
    </row>
    <row r="13" spans="1:15" x14ac:dyDescent="0.3">
      <c r="A13" s="11" t="s">
        <v>55</v>
      </c>
      <c r="B13" s="17">
        <f>SUMPRODUCT(C5:C9,B5:B9)</f>
        <v>0.29200891945433693</v>
      </c>
      <c r="C13" t="s">
        <v>54</v>
      </c>
      <c r="E13" s="16">
        <f>E5*D5*D5</f>
        <v>5.5763764076427386E-2</v>
      </c>
      <c r="F13" s="16">
        <f>F5*D5*D6</f>
        <v>1.2390916278130725E-2</v>
      </c>
      <c r="G13" s="16">
        <f>G5*D5*D7</f>
        <v>3.1961960160598532E-2</v>
      </c>
      <c r="H13" s="16">
        <f>H5*D5*D8</f>
        <v>3.4113055133206574E-2</v>
      </c>
      <c r="I13" s="16">
        <f>I5*D5*D9</f>
        <v>2.7565795242599337E-2</v>
      </c>
      <c r="K13" s="15">
        <f t="array" ref="K13:O17">MINVERSE(E13:I17)</f>
        <v>24.615051843695444</v>
      </c>
      <c r="L13" s="15">
        <v>2.3543373546569071</v>
      </c>
      <c r="M13" s="15">
        <v>-2.3609168480902269</v>
      </c>
      <c r="N13" s="15">
        <v>-8.031368714385474</v>
      </c>
      <c r="O13" s="15">
        <v>-1.8996835150933113</v>
      </c>
    </row>
    <row r="14" spans="1:15" x14ac:dyDescent="0.3">
      <c r="A14" s="11" t="s">
        <v>52</v>
      </c>
      <c r="B14" s="18" cm="1">
        <f t="array" ref="B14">MMULT(TRANSPOSE(B5:B9),MMULT(E13:I17,B5:B9))</f>
        <v>6.1811084849029002E-2</v>
      </c>
      <c r="C14" s="12">
        <f>B5^2*D5^2+B6^2*D6^2+B7^2*D7^2+B8^2*D8^2+B9^2*D9^2+2*B5*B6*D5*D6*F5+2*B5*B7*D5*D7*G5+2*B6*B7*D6*D7*G6+2*B5*B8*D5*D8*H5+2*B6*B8*D6*D8*H6+2*B7*B8*D7*D8*H7+2*B5*B9*D5*D9*I5+2*B6*B9*D6*D9*I6+2*B7*B9*D7*D9*I7+2*B8*B9*D8*D9*I8</f>
        <v>6.1811084849029002E-2</v>
      </c>
      <c r="E14" s="16">
        <f>F13</f>
        <v>1.2390916278130725E-2</v>
      </c>
      <c r="F14" s="16">
        <f>F6*D6*D6</f>
        <v>0.16183104773050158</v>
      </c>
      <c r="G14" s="16">
        <f>G6*D6*D7</f>
        <v>5.7665371432310673E-2</v>
      </c>
      <c r="H14" s="16">
        <f>H6*D6*D8</f>
        <v>5.0355869066189281E-2</v>
      </c>
      <c r="I14" s="16">
        <f>I6*D6*D9</f>
        <v>7.6559188868526695E-2</v>
      </c>
      <c r="K14" s="15">
        <v>2.3543373546569075</v>
      </c>
      <c r="L14" s="15">
        <v>9.0144393174062714</v>
      </c>
      <c r="M14" s="15">
        <v>-1.2776692619170191</v>
      </c>
      <c r="N14" s="15">
        <v>-3.3144003489021645</v>
      </c>
      <c r="O14" s="15">
        <v>-3.2316404809022687</v>
      </c>
    </row>
    <row r="15" spans="1:15" x14ac:dyDescent="0.3">
      <c r="A15" s="9" t="s">
        <v>56</v>
      </c>
      <c r="B15" s="19">
        <f>B14^0.5</f>
        <v>0.24861835179453065</v>
      </c>
      <c r="E15" s="16">
        <f>G13</f>
        <v>3.1961960160598532E-2</v>
      </c>
      <c r="F15" s="16">
        <f>G14</f>
        <v>5.7665371432310673E-2</v>
      </c>
      <c r="G15" s="16">
        <f>G7*D7*D7</f>
        <v>0.15815455034247694</v>
      </c>
      <c r="H15" s="16">
        <f>H7*D7*D8</f>
        <v>5.2292652051511887E-2</v>
      </c>
      <c r="I15" s="16">
        <f>I7*D7*D9</f>
        <v>6.7978550743873212E-2</v>
      </c>
      <c r="K15" s="15">
        <v>-2.3609168480902269</v>
      </c>
      <c r="L15" s="15">
        <v>-1.2776692619170196</v>
      </c>
      <c r="M15" s="15">
        <v>8.9523779048681202</v>
      </c>
      <c r="N15" s="15">
        <v>-2.3622964355480542</v>
      </c>
      <c r="O15" s="15">
        <v>-2.1064255140710078</v>
      </c>
    </row>
    <row r="16" spans="1:15" x14ac:dyDescent="0.3">
      <c r="B16" s="5"/>
      <c r="E16" s="16">
        <f>H13</f>
        <v>3.4113055133206574E-2</v>
      </c>
      <c r="F16" s="16">
        <f>H14</f>
        <v>5.0355869066189281E-2</v>
      </c>
      <c r="G16" s="16">
        <f>H15</f>
        <v>5.2292652051511887E-2</v>
      </c>
      <c r="H16" s="16">
        <f>H8*D8*D8</f>
        <v>9.2062051751792842E-2</v>
      </c>
      <c r="I16" s="16">
        <f>I8*D8*D9</f>
        <v>5.0222280701086426E-2</v>
      </c>
      <c r="K16" s="15">
        <v>-8.0313687143854722</v>
      </c>
      <c r="L16" s="15">
        <v>-3.3144003489021645</v>
      </c>
      <c r="M16" s="15">
        <v>-2.362296435548056</v>
      </c>
      <c r="N16" s="15">
        <v>17.921797377259072</v>
      </c>
      <c r="O16" s="15">
        <v>-1.7026836921543356</v>
      </c>
    </row>
    <row r="17" spans="1:15" x14ac:dyDescent="0.3">
      <c r="B17" s="5"/>
      <c r="E17" s="16">
        <f>I13</f>
        <v>2.7565795242599337E-2</v>
      </c>
      <c r="F17" s="16">
        <f>I14</f>
        <v>7.6559188868526695E-2</v>
      </c>
      <c r="G17" s="16">
        <f>I15</f>
        <v>6.7978550743873212E-2</v>
      </c>
      <c r="H17" s="16">
        <f>I16</f>
        <v>5.0222280701086426E-2</v>
      </c>
      <c r="I17" s="16">
        <f>I9*D9*D9</f>
        <v>0.15525442796845931</v>
      </c>
      <c r="K17" s="15">
        <v>-1.8996835150933118</v>
      </c>
      <c r="L17" s="15">
        <v>-3.2316404809022679</v>
      </c>
      <c r="M17" s="15">
        <v>-2.1064255140710073</v>
      </c>
      <c r="N17" s="15">
        <v>-1.702683692154336</v>
      </c>
      <c r="O17" s="15">
        <v>9.8450169361668571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">
      <c r="A37" s="5"/>
      <c r="B37" s="5"/>
      <c r="C37" s="5"/>
    </row>
    <row r="38" spans="1:11" x14ac:dyDescent="0.3">
      <c r="A38" s="5"/>
      <c r="B38" s="5"/>
      <c r="C38" s="5"/>
    </row>
    <row r="39" spans="1:11" x14ac:dyDescent="0.3">
      <c r="A39" s="5"/>
      <c r="B39" s="5"/>
      <c r="C39" s="5"/>
      <c r="D39" s="5"/>
      <c r="E39" s="5"/>
      <c r="F39" s="5"/>
      <c r="G39" s="5"/>
      <c r="H39" s="5"/>
    </row>
    <row r="40" spans="1:11" x14ac:dyDescent="0.3">
      <c r="A40" s="5"/>
      <c r="B40" s="5"/>
      <c r="C40" s="5"/>
      <c r="D40" s="5"/>
      <c r="E40" s="5"/>
      <c r="F40" s="5"/>
      <c r="G40" s="5"/>
      <c r="H40" s="5"/>
    </row>
    <row r="41" spans="1:11" x14ac:dyDescent="0.3">
      <c r="A41" s="5"/>
      <c r="B41" s="5"/>
      <c r="C41" s="5"/>
      <c r="D41" s="5"/>
      <c r="E41" s="5"/>
      <c r="F41" s="5"/>
      <c r="G41" s="5"/>
      <c r="H41" s="5"/>
    </row>
    <row r="42" spans="1:11" x14ac:dyDescent="0.3">
      <c r="A42" s="5"/>
      <c r="B42" s="5"/>
      <c r="C42" s="5"/>
      <c r="D42" s="5"/>
      <c r="E42" s="5"/>
      <c r="F42" s="5"/>
      <c r="G42" s="5"/>
      <c r="H42" s="5"/>
    </row>
    <row r="43" spans="1:11" x14ac:dyDescent="0.3">
      <c r="A43" s="5"/>
      <c r="B43" s="5"/>
      <c r="C43" s="5"/>
      <c r="D43" s="5"/>
      <c r="E43" s="5"/>
      <c r="F43" s="5"/>
      <c r="G43" s="5"/>
      <c r="H43" s="5"/>
    </row>
    <row r="44" spans="1:11" x14ac:dyDescent="0.3">
      <c r="A44" s="5"/>
      <c r="B44" s="5"/>
      <c r="C44" s="5"/>
      <c r="D44" s="5"/>
      <c r="E44" s="5"/>
      <c r="F44" s="5"/>
      <c r="G44" s="5"/>
      <c r="H44" s="5"/>
    </row>
    <row r="45" spans="1:11" x14ac:dyDescent="0.3">
      <c r="A45" s="5"/>
      <c r="B45" s="5"/>
      <c r="C45" s="5"/>
      <c r="D45" s="5"/>
      <c r="E45" s="5"/>
      <c r="F45" s="5"/>
      <c r="G45" s="5"/>
      <c r="H45" s="5"/>
    </row>
    <row r="46" spans="1:11" x14ac:dyDescent="0.3">
      <c r="A46" s="5"/>
      <c r="B46" s="5"/>
      <c r="C46" s="5"/>
      <c r="D46" s="5"/>
      <c r="E46" s="5"/>
      <c r="F46" s="5"/>
      <c r="G46" s="5"/>
      <c r="H46" s="5"/>
    </row>
    <row r="47" spans="1:11" x14ac:dyDescent="0.3">
      <c r="A47" s="5"/>
      <c r="B47" s="5"/>
      <c r="C47" s="5"/>
      <c r="D47" s="5"/>
      <c r="E47" s="5"/>
      <c r="F47" s="5"/>
      <c r="G47" s="5"/>
      <c r="H47" s="5"/>
    </row>
    <row r="48" spans="1:11" x14ac:dyDescent="0.3">
      <c r="A48" s="5"/>
      <c r="B48" s="5"/>
      <c r="C48" s="5"/>
      <c r="D48" s="5"/>
      <c r="E48" s="5"/>
      <c r="F48" s="5"/>
      <c r="G48" s="5"/>
      <c r="H48" s="5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5"/>
      <c r="C50" s="5"/>
      <c r="D50" s="5"/>
      <c r="E50" s="5"/>
      <c r="F50" s="5"/>
      <c r="G50" s="5"/>
      <c r="H50" s="5"/>
    </row>
    <row r="51" spans="1:8" x14ac:dyDescent="0.3">
      <c r="A51" s="5"/>
      <c r="B51" s="5"/>
      <c r="C51" s="5"/>
      <c r="D51" s="5"/>
      <c r="E51" s="5"/>
      <c r="F51" s="5"/>
      <c r="G51" s="5"/>
      <c r="H51" s="5"/>
    </row>
    <row r="52" spans="1:8" x14ac:dyDescent="0.3">
      <c r="A52" s="5"/>
      <c r="B52" s="5"/>
      <c r="C52" s="5"/>
      <c r="D52" s="5"/>
      <c r="E52" s="5"/>
      <c r="F52" s="5"/>
      <c r="G52" s="5"/>
      <c r="H52" s="5"/>
    </row>
    <row r="53" spans="1:8" x14ac:dyDescent="0.3">
      <c r="A53" s="5"/>
      <c r="B53" s="5"/>
      <c r="C53" s="5"/>
      <c r="D53" s="5"/>
      <c r="E53" s="5"/>
      <c r="F53" s="5"/>
      <c r="G53" s="5"/>
      <c r="H53" s="5"/>
    </row>
    <row r="54" spans="1:8" x14ac:dyDescent="0.3">
      <c r="A54" s="5"/>
      <c r="B54" s="5"/>
      <c r="C54" s="5"/>
      <c r="D54" s="5"/>
      <c r="E54" s="5"/>
      <c r="F54" s="5"/>
      <c r="G54" s="5"/>
      <c r="H54" s="5"/>
    </row>
    <row r="55" spans="1:8" x14ac:dyDescent="0.3">
      <c r="A55" s="5"/>
      <c r="B55" s="5"/>
      <c r="C55" s="5"/>
      <c r="D55" s="5"/>
      <c r="E55" s="5"/>
      <c r="F55" s="5"/>
      <c r="G55" s="5"/>
      <c r="H55" s="5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0F2D-B0F8-4EC9-AEEF-32694C52C08E}">
  <dimension ref="A1:O42"/>
  <sheetViews>
    <sheetView workbookViewId="0">
      <selection activeCell="C39" sqref="C39"/>
    </sheetView>
  </sheetViews>
  <sheetFormatPr defaultRowHeight="14.4" x14ac:dyDescent="0.3"/>
  <cols>
    <col min="1" max="1" width="30.44140625" customWidth="1"/>
    <col min="2" max="2" width="12" bestFit="1" customWidth="1"/>
    <col min="3" max="3" width="32.44140625" bestFit="1" customWidth="1"/>
    <col min="4" max="4" width="42.77734375" bestFit="1" customWidth="1"/>
  </cols>
  <sheetData>
    <row r="1" spans="1:15" ht="31.2" x14ac:dyDescent="0.6">
      <c r="A1" s="3" t="s">
        <v>88</v>
      </c>
    </row>
    <row r="3" spans="1:15" x14ac:dyDescent="0.3">
      <c r="A3" t="s">
        <v>27</v>
      </c>
      <c r="B3">
        <v>5</v>
      </c>
      <c r="E3" t="s">
        <v>29</v>
      </c>
    </row>
    <row r="4" spans="1:15" x14ac:dyDescent="0.3">
      <c r="A4" s="14" t="s">
        <v>30</v>
      </c>
      <c r="B4" s="14" t="s">
        <v>28</v>
      </c>
      <c r="C4" s="14" t="s">
        <v>93</v>
      </c>
      <c r="D4" s="14" t="s">
        <v>104</v>
      </c>
      <c r="E4" s="14" t="s">
        <v>34</v>
      </c>
      <c r="F4" s="14" t="s">
        <v>35</v>
      </c>
      <c r="G4" s="14" t="s">
        <v>36</v>
      </c>
      <c r="H4" s="14" t="s">
        <v>83</v>
      </c>
      <c r="I4" s="14" t="s">
        <v>84</v>
      </c>
    </row>
    <row r="5" spans="1:15" x14ac:dyDescent="0.3">
      <c r="A5" s="14" t="s">
        <v>31</v>
      </c>
      <c r="B5" s="14">
        <f>1/$B$3</f>
        <v>0.2</v>
      </c>
      <c r="C5" s="15">
        <f>SAP!$M$14</f>
        <v>0.18590960881124194</v>
      </c>
      <c r="D5" s="15">
        <f>SAP!$M$16</f>
        <v>0.23614352431609761</v>
      </c>
      <c r="E5" s="15">
        <v>1</v>
      </c>
      <c r="F5" s="15">
        <f>'Korrelation, Kovarianz'!$N$260</f>
        <v>0.1304356957534806</v>
      </c>
      <c r="G5" s="15">
        <f>'Korrelation, Kovarianz'!$O$260</f>
        <v>0.34034276232798155</v>
      </c>
      <c r="H5" s="15">
        <f>'Korrelation, Kovarianz'!$P$260</f>
        <v>0.47610665358732268</v>
      </c>
      <c r="I5" s="15">
        <f>'Korrelation, Kovarianz'!$Q$260</f>
        <v>0.29625963786357784</v>
      </c>
    </row>
    <row r="6" spans="1:15" x14ac:dyDescent="0.3">
      <c r="A6" s="14" t="s">
        <v>32</v>
      </c>
      <c r="B6" s="14">
        <f t="shared" ref="B6:B9" si="0">1/$B$3</f>
        <v>0.2</v>
      </c>
      <c r="C6" s="15">
        <f>'Deutsche Bank'!$M$14</f>
        <v>0.25332726652258136</v>
      </c>
      <c r="D6" s="15">
        <f>'Deutsche Bank'!$M$16</f>
        <v>0.40228229855476066</v>
      </c>
      <c r="E6" s="15">
        <f>F5</f>
        <v>0.1304356957534806</v>
      </c>
      <c r="F6" s="15">
        <v>1</v>
      </c>
      <c r="G6" s="15">
        <f>'Korrelation, Kovarianz'!$R$260</f>
        <v>0.3604485849775379</v>
      </c>
      <c r="H6" s="15">
        <f>'Korrelation, Kovarianz'!$S$260</f>
        <v>0.41255214347285041</v>
      </c>
      <c r="I6" s="15">
        <f>'Korrelation, Kovarianz'!$T$260</f>
        <v>0.48299696621093174</v>
      </c>
    </row>
    <row r="7" spans="1:15" x14ac:dyDescent="0.3">
      <c r="A7" s="14" t="s">
        <v>33</v>
      </c>
      <c r="B7" s="14">
        <f t="shared" si="0"/>
        <v>0.2</v>
      </c>
      <c r="C7" s="15">
        <f>'Porsche Automobil Hoding Vz'!$M$14</f>
        <v>0.47890818858560708</v>
      </c>
      <c r="D7" s="15">
        <f>'Porsche Automobil Hoding Vz'!$M$16</f>
        <v>0.39768649756117813</v>
      </c>
      <c r="E7" s="15">
        <f>G5</f>
        <v>0.34034276232798155</v>
      </c>
      <c r="F7" s="15">
        <f>G6</f>
        <v>0.3604485849775379</v>
      </c>
      <c r="G7" s="15">
        <v>1</v>
      </c>
      <c r="H7" s="15">
        <f>'Korrelation, Kovarianz'!$U$260</f>
        <v>0.43337065178557604</v>
      </c>
      <c r="I7" s="15">
        <f>'Korrelation, Kovarianz'!$V$260</f>
        <v>0.43381948845559698</v>
      </c>
    </row>
    <row r="8" spans="1:15" x14ac:dyDescent="0.3">
      <c r="A8" s="14" t="s">
        <v>80</v>
      </c>
      <c r="B8" s="14">
        <f t="shared" si="0"/>
        <v>0.2</v>
      </c>
      <c r="C8" s="15">
        <f>Siemens!$M$14</f>
        <v>0.29807855806835476</v>
      </c>
      <c r="D8" s="15">
        <f>Siemens!$M$16</f>
        <v>0.30341728980365118</v>
      </c>
      <c r="E8" s="15">
        <f>H5</f>
        <v>0.47610665358732268</v>
      </c>
      <c r="F8" s="15">
        <f>H6</f>
        <v>0.41255214347285041</v>
      </c>
      <c r="G8" s="15">
        <f>H7</f>
        <v>0.43337065178557604</v>
      </c>
      <c r="H8" s="15">
        <v>1</v>
      </c>
      <c r="I8" s="15">
        <f>'Korrelation, Kovarianz'!$W$260</f>
        <v>0.420082034431708</v>
      </c>
    </row>
    <row r="9" spans="1:15" x14ac:dyDescent="0.3">
      <c r="A9" s="14" t="s">
        <v>81</v>
      </c>
      <c r="B9" s="14">
        <f t="shared" si="0"/>
        <v>0.2</v>
      </c>
      <c r="C9" s="15">
        <f>'Airbus SE'!$M$14</f>
        <v>0.24382097528389962</v>
      </c>
      <c r="D9" s="15">
        <f>'Airbus SE'!$M$16</f>
        <v>0.39402338505279011</v>
      </c>
      <c r="E9" s="15">
        <f>I5</f>
        <v>0.29625963786357784</v>
      </c>
      <c r="F9" s="15">
        <f>I6</f>
        <v>0.48299696621093174</v>
      </c>
      <c r="G9" s="15">
        <f>I7</f>
        <v>0.43381948845559698</v>
      </c>
      <c r="H9" s="15">
        <f>'Korrelation, Kovarianz'!$W$260</f>
        <v>0.420082034431708</v>
      </c>
      <c r="I9" s="15">
        <v>1</v>
      </c>
    </row>
    <row r="12" spans="1:15" x14ac:dyDescent="0.3">
      <c r="A12" s="7" t="s">
        <v>50</v>
      </c>
      <c r="B12" s="8"/>
      <c r="E12" t="s">
        <v>49</v>
      </c>
      <c r="K12" t="s">
        <v>57</v>
      </c>
    </row>
    <row r="13" spans="1:15" x14ac:dyDescent="0.3">
      <c r="A13" s="11" t="s">
        <v>55</v>
      </c>
      <c r="B13" s="17">
        <f>SUMPRODUCT(C5:C9,B5:B9)</f>
        <v>0.29200891945433693</v>
      </c>
      <c r="C13" t="s">
        <v>54</v>
      </c>
      <c r="E13" s="16">
        <f>E5*D5*D5</f>
        <v>5.5763764076427386E-2</v>
      </c>
      <c r="F13" s="16">
        <f>F5*D5*D6</f>
        <v>1.2390916278130725E-2</v>
      </c>
      <c r="G13" s="16">
        <f>G5*D5*D7</f>
        <v>3.1961960160598532E-2</v>
      </c>
      <c r="H13" s="16">
        <f>H5*D5*D8</f>
        <v>3.4113055133206574E-2</v>
      </c>
      <c r="I13" s="16">
        <f>I5*D5*D9</f>
        <v>2.7565795242599337E-2</v>
      </c>
      <c r="K13" s="15">
        <f t="array" ref="K13:O17">MINVERSE(E13:I17)</f>
        <v>24.615051843695444</v>
      </c>
      <c r="L13" s="15">
        <v>2.3543373546569071</v>
      </c>
      <c r="M13" s="15">
        <v>-2.3609168480902269</v>
      </c>
      <c r="N13" s="15">
        <v>-8.031368714385474</v>
      </c>
      <c r="O13" s="15">
        <v>-1.8996835150933113</v>
      </c>
    </row>
    <row r="14" spans="1:15" x14ac:dyDescent="0.3">
      <c r="A14" s="11" t="s">
        <v>52</v>
      </c>
      <c r="B14" s="18" cm="1">
        <f t="array" ref="B14">MMULT(TRANSPOSE(B5:B9),MMULT(E13:I17,B5:B9))</f>
        <v>6.1811084849029002E-2</v>
      </c>
      <c r="C14" s="12">
        <f>B5^2*D5^2+B6^2*D6^2+B7^2*D7^2+B8^2*D8^2+B9^2*D9^2+2*B5*B6*D5*D6*F5+2*B5*B7*D5*D7*G5+2*B6*B7*D6*D7*G6+2*B5*B8*D5*D8*H5+2*B6*B8*D6*D8*H6+2*B7*B8*D7*D8*H7+2*B5*B9*D5*D9*I5+2*B6*B9*D6*D9*I6+2*B7*B9*D7*D9*I7+2*B8*B9*D8*D9*I8</f>
        <v>6.1811084849029002E-2</v>
      </c>
      <c r="E14" s="16">
        <f>F13</f>
        <v>1.2390916278130725E-2</v>
      </c>
      <c r="F14" s="16">
        <f>F6*D6*D6</f>
        <v>0.16183104773050158</v>
      </c>
      <c r="G14" s="16">
        <f>G6*D6*D7</f>
        <v>5.7665371432310673E-2</v>
      </c>
      <c r="H14" s="16">
        <f>H6*D6*D8</f>
        <v>5.0355869066189281E-2</v>
      </c>
      <c r="I14" s="16">
        <f>I6*D6*D9</f>
        <v>7.6559188868526695E-2</v>
      </c>
      <c r="K14" s="15">
        <v>2.3543373546569075</v>
      </c>
      <c r="L14" s="15">
        <v>9.0144393174062714</v>
      </c>
      <c r="M14" s="15">
        <v>-1.2776692619170191</v>
      </c>
      <c r="N14" s="15">
        <v>-3.3144003489021645</v>
      </c>
      <c r="O14" s="15">
        <v>-3.2316404809022687</v>
      </c>
    </row>
    <row r="15" spans="1:15" x14ac:dyDescent="0.3">
      <c r="A15" s="9" t="s">
        <v>56</v>
      </c>
      <c r="B15" s="19">
        <f>B14^0.5</f>
        <v>0.24861835179453065</v>
      </c>
      <c r="E15" s="16">
        <f>G13</f>
        <v>3.1961960160598532E-2</v>
      </c>
      <c r="F15" s="16">
        <f>G14</f>
        <v>5.7665371432310673E-2</v>
      </c>
      <c r="G15" s="16">
        <f>G7*D7*D7</f>
        <v>0.15815455034247694</v>
      </c>
      <c r="H15" s="16">
        <f>H7*D7*D8</f>
        <v>5.2292652051511887E-2</v>
      </c>
      <c r="I15" s="16">
        <f>I7*D7*D9</f>
        <v>6.7978550743873212E-2</v>
      </c>
      <c r="K15" s="15">
        <v>-2.3609168480902269</v>
      </c>
      <c r="L15" s="15">
        <v>-1.2776692619170196</v>
      </c>
      <c r="M15" s="15">
        <v>8.9523779048681202</v>
      </c>
      <c r="N15" s="15">
        <v>-2.3622964355480542</v>
      </c>
      <c r="O15" s="15">
        <v>-2.1064255140710078</v>
      </c>
    </row>
    <row r="16" spans="1:15" x14ac:dyDescent="0.3">
      <c r="B16" s="5"/>
      <c r="E16" s="16">
        <f>H13</f>
        <v>3.4113055133206574E-2</v>
      </c>
      <c r="F16" s="16">
        <f>H14</f>
        <v>5.0355869066189281E-2</v>
      </c>
      <c r="G16" s="16">
        <f>H15</f>
        <v>5.2292652051511887E-2</v>
      </c>
      <c r="H16" s="16">
        <f>H8*D8*D8</f>
        <v>9.2062051751792842E-2</v>
      </c>
      <c r="I16" s="16">
        <f>I8*D8*D9</f>
        <v>5.0222280701086426E-2</v>
      </c>
      <c r="K16" s="15">
        <v>-8.0313687143854722</v>
      </c>
      <c r="L16" s="15">
        <v>-3.3144003489021645</v>
      </c>
      <c r="M16" s="15">
        <v>-2.362296435548056</v>
      </c>
      <c r="N16" s="15">
        <v>17.921797377259072</v>
      </c>
      <c r="O16" s="15">
        <v>-1.7026836921543356</v>
      </c>
    </row>
    <row r="17" spans="1:15" x14ac:dyDescent="0.3">
      <c r="B17" s="5"/>
      <c r="E17" s="16">
        <f>I13</f>
        <v>2.7565795242599337E-2</v>
      </c>
      <c r="F17" s="16">
        <f>I14</f>
        <v>7.6559188868526695E-2</v>
      </c>
      <c r="G17" s="16">
        <f>I15</f>
        <v>6.7978550743873212E-2</v>
      </c>
      <c r="H17" s="16">
        <f>I16</f>
        <v>5.0222280701086426E-2</v>
      </c>
      <c r="I17" s="16">
        <f>I9*D9*D9</f>
        <v>0.15525442796845931</v>
      </c>
      <c r="K17" s="15">
        <v>-1.8996835150933118</v>
      </c>
      <c r="L17" s="15">
        <v>-3.2316404809022679</v>
      </c>
      <c r="M17" s="15">
        <v>-2.1064255140710073</v>
      </c>
      <c r="N17" s="15">
        <v>-1.702683692154336</v>
      </c>
      <c r="O17" s="15">
        <v>9.8450169361668571</v>
      </c>
    </row>
    <row r="20" spans="1:15" x14ac:dyDescent="0.3">
      <c r="A20" t="s">
        <v>58</v>
      </c>
    </row>
    <row r="21" spans="1:15" x14ac:dyDescent="0.3">
      <c r="A21" s="10" t="s">
        <v>59</v>
      </c>
    </row>
    <row r="23" spans="1:15" x14ac:dyDescent="0.3">
      <c r="A23" t="s">
        <v>60</v>
      </c>
      <c r="C23" s="5"/>
      <c r="D23" s="5"/>
      <c r="E23" s="5"/>
      <c r="F23" s="10" t="s">
        <v>69</v>
      </c>
    </row>
    <row r="24" spans="1:15" x14ac:dyDescent="0.3">
      <c r="A24" s="21" t="s">
        <v>61</v>
      </c>
      <c r="B24" s="22">
        <v>0.31566513992781992</v>
      </c>
      <c r="C24" s="20"/>
      <c r="D24" s="20"/>
      <c r="E24" s="20"/>
      <c r="F24" s="7" t="s">
        <v>51</v>
      </c>
      <c r="G24" s="25">
        <f>SUMPRODUCT(B24:B28,C5:C9)</f>
        <v>0.32964244212400007</v>
      </c>
      <c r="H24" t="s">
        <v>87</v>
      </c>
      <c r="I24" s="12">
        <f>$B$13</f>
        <v>0.29200891945433693</v>
      </c>
    </row>
    <row r="25" spans="1:15" x14ac:dyDescent="0.3">
      <c r="A25" s="23" t="s">
        <v>62</v>
      </c>
      <c r="B25" s="17">
        <v>8.4158407359383222E-2</v>
      </c>
      <c r="C25" s="20"/>
      <c r="D25" s="20"/>
      <c r="E25" s="20"/>
      <c r="F25" s="11" t="s">
        <v>52</v>
      </c>
      <c r="G25" s="18" cm="1">
        <f t="array" ref="G25">MMULT(TRANSPOSE(B24:B28),MMULT(E13:I17,B24:B28))</f>
        <v>6.1812084847486383E-2</v>
      </c>
    </row>
    <row r="26" spans="1:15" x14ac:dyDescent="0.3">
      <c r="A26" s="23" t="s">
        <v>63</v>
      </c>
      <c r="B26" s="17">
        <v>0.37972203620369915</v>
      </c>
      <c r="C26" s="20"/>
      <c r="D26" s="20"/>
      <c r="E26" s="20"/>
      <c r="F26" s="9" t="s">
        <v>53</v>
      </c>
      <c r="G26" s="26">
        <f>G25^0.5</f>
        <v>0.24862036289790582</v>
      </c>
    </row>
    <row r="27" spans="1:15" x14ac:dyDescent="0.3">
      <c r="A27" s="23" t="s">
        <v>85</v>
      </c>
      <c r="B27" s="17">
        <v>0.2586594549546416</v>
      </c>
      <c r="C27" s="20"/>
      <c r="D27" s="20"/>
      <c r="E27" s="20"/>
    </row>
    <row r="28" spans="1:15" x14ac:dyDescent="0.3">
      <c r="A28" s="24" t="s">
        <v>86</v>
      </c>
      <c r="B28" s="19">
        <v>-3.8205038445543696E-2</v>
      </c>
      <c r="C28" s="20"/>
      <c r="D28" s="20"/>
      <c r="E28" s="20"/>
    </row>
    <row r="29" spans="1:15" x14ac:dyDescent="0.3">
      <c r="A29" s="5"/>
      <c r="B29" s="5"/>
      <c r="C29" s="5"/>
      <c r="D29" s="5"/>
    </row>
    <row r="30" spans="1:15" x14ac:dyDescent="0.3">
      <c r="A30" s="5" t="s">
        <v>64</v>
      </c>
      <c r="B30" s="5"/>
      <c r="C30" s="5"/>
      <c r="D30" s="5"/>
    </row>
    <row r="31" spans="1:15" x14ac:dyDescent="0.3">
      <c r="A31" s="5" t="s">
        <v>91</v>
      </c>
      <c r="B31" s="5">
        <f>SUMPRODUCT(B24:B28,C5:C9)</f>
        <v>0.32964244212400007</v>
      </c>
      <c r="C31" s="5"/>
      <c r="D31" s="5"/>
    </row>
    <row r="32" spans="1:15" x14ac:dyDescent="0.3">
      <c r="A32" s="5"/>
      <c r="B32" s="5"/>
      <c r="C32" s="5"/>
    </row>
    <row r="33" spans="1:8" x14ac:dyDescent="0.3">
      <c r="A33" s="5" t="s">
        <v>65</v>
      </c>
      <c r="B33" s="5"/>
      <c r="C33" s="5"/>
    </row>
    <row r="34" spans="1:8" x14ac:dyDescent="0.3">
      <c r="A34" s="5">
        <f>SUM(B24:B28)</f>
        <v>1.0000000000000002</v>
      </c>
      <c r="B34" s="5" t="s">
        <v>66</v>
      </c>
      <c r="C34" s="5">
        <v>1</v>
      </c>
      <c r="E34" t="s">
        <v>68</v>
      </c>
      <c r="F34">
        <f>A34*1000000</f>
        <v>1000000.0000000002</v>
      </c>
      <c r="G34" t="s">
        <v>66</v>
      </c>
      <c r="H34">
        <f>C34*1000000</f>
        <v>1000000</v>
      </c>
    </row>
    <row r="35" spans="1:8" x14ac:dyDescent="0.3">
      <c r="A35" s="20">
        <f t="array" ref="A35">MMULT(TRANSPOSE(B24:B28),MMULT(E13:I17,B24:B28))</f>
        <v>6.1812084847486383E-2</v>
      </c>
      <c r="B35" s="5" t="s">
        <v>66</v>
      </c>
      <c r="C35" s="13">
        <v>6.1811084849029002E-2</v>
      </c>
      <c r="D35" t="s">
        <v>67</v>
      </c>
      <c r="F35">
        <f>A35*100000000</f>
        <v>6181208.4847486382</v>
      </c>
      <c r="G35" t="s">
        <v>66</v>
      </c>
      <c r="H35">
        <f>C35*100000000</f>
        <v>6181108.4849029006</v>
      </c>
    </row>
    <row r="36" spans="1:8" x14ac:dyDescent="0.3">
      <c r="A36" s="5"/>
      <c r="B36" s="5"/>
      <c r="C36" s="5"/>
    </row>
    <row r="37" spans="1:8" x14ac:dyDescent="0.3">
      <c r="A37" s="5"/>
      <c r="B37" s="5"/>
      <c r="C37" s="5"/>
    </row>
    <row r="38" spans="1:8" x14ac:dyDescent="0.3">
      <c r="B38" s="5"/>
      <c r="C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  <row r="40" spans="1:8" x14ac:dyDescent="0.3">
      <c r="A40" s="5"/>
      <c r="B40" s="5"/>
      <c r="C40" s="5"/>
      <c r="D40" s="5"/>
      <c r="E40" s="5"/>
      <c r="F40" s="5"/>
      <c r="G40" s="5"/>
      <c r="H40" s="5"/>
    </row>
    <row r="41" spans="1:8" x14ac:dyDescent="0.3">
      <c r="A41" s="5"/>
      <c r="B41" s="5"/>
      <c r="C41" s="5"/>
      <c r="D41" s="5"/>
      <c r="E41" s="5"/>
      <c r="F41" s="5"/>
      <c r="G41" s="5"/>
      <c r="H41" s="5"/>
    </row>
    <row r="42" spans="1:8" x14ac:dyDescent="0.3">
      <c r="A42" s="5"/>
      <c r="B42" s="5"/>
      <c r="C42" s="5"/>
      <c r="D42" s="5"/>
      <c r="E42" s="5"/>
      <c r="F42" s="5"/>
      <c r="G42" s="5"/>
      <c r="H4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209D-746F-4B44-875A-67B638B32B08}">
  <dimension ref="A1:O35"/>
  <sheetViews>
    <sheetView topLeftCell="A8" workbookViewId="0">
      <selection activeCell="E29" sqref="E29"/>
    </sheetView>
  </sheetViews>
  <sheetFormatPr defaultRowHeight="14.4" x14ac:dyDescent="0.3"/>
  <cols>
    <col min="1" max="1" width="30.21875" customWidth="1"/>
    <col min="2" max="2" width="11.5546875" customWidth="1"/>
    <col min="3" max="3" width="13.5546875" customWidth="1"/>
    <col min="4" max="4" width="15.109375" customWidth="1"/>
    <col min="5" max="5" width="12.5546875" customWidth="1"/>
    <col min="6" max="6" width="18.5546875" customWidth="1"/>
    <col min="7" max="7" width="14.33203125" customWidth="1"/>
  </cols>
  <sheetData>
    <row r="1" spans="1:15" ht="31.2" x14ac:dyDescent="0.6">
      <c r="A1" s="3" t="s">
        <v>89</v>
      </c>
    </row>
    <row r="3" spans="1:15" x14ac:dyDescent="0.3">
      <c r="A3" t="s">
        <v>27</v>
      </c>
      <c r="B3">
        <v>5</v>
      </c>
      <c r="E3" t="s">
        <v>29</v>
      </c>
    </row>
    <row r="4" spans="1:15" x14ac:dyDescent="0.3">
      <c r="A4" s="14" t="s">
        <v>30</v>
      </c>
      <c r="B4" s="14" t="s">
        <v>28</v>
      </c>
      <c r="C4" s="14" t="s">
        <v>93</v>
      </c>
      <c r="D4" s="14" t="s">
        <v>104</v>
      </c>
      <c r="E4" s="14" t="s">
        <v>34</v>
      </c>
      <c r="F4" s="14" t="s">
        <v>35</v>
      </c>
      <c r="G4" s="14" t="s">
        <v>36</v>
      </c>
      <c r="H4" s="14" t="s">
        <v>83</v>
      </c>
      <c r="I4" s="14" t="s">
        <v>84</v>
      </c>
    </row>
    <row r="5" spans="1:15" x14ac:dyDescent="0.3">
      <c r="A5" s="14" t="s">
        <v>31</v>
      </c>
      <c r="B5" s="14">
        <f>1/$B$3</f>
        <v>0.2</v>
      </c>
      <c r="C5" s="15">
        <f>SAP!$M$14</f>
        <v>0.18590960881124194</v>
      </c>
      <c r="D5" s="15">
        <f>SAP!$M$16</f>
        <v>0.23614352431609761</v>
      </c>
      <c r="E5" s="15">
        <v>1</v>
      </c>
      <c r="F5" s="15">
        <f>'Korrelation, Kovarianz'!$N$260</f>
        <v>0.1304356957534806</v>
      </c>
      <c r="G5" s="15">
        <f>'Korrelation, Kovarianz'!$O$260</f>
        <v>0.34034276232798155</v>
      </c>
      <c r="H5" s="15">
        <f>'Korrelation, Kovarianz'!$P$260</f>
        <v>0.47610665358732268</v>
      </c>
      <c r="I5" s="15">
        <f>'Korrelation, Kovarianz'!$Q$260</f>
        <v>0.29625963786357784</v>
      </c>
    </row>
    <row r="6" spans="1:15" x14ac:dyDescent="0.3">
      <c r="A6" s="14" t="s">
        <v>32</v>
      </c>
      <c r="B6" s="14">
        <f t="shared" ref="B6:B9" si="0">1/$B$3</f>
        <v>0.2</v>
      </c>
      <c r="C6" s="15">
        <f>'Deutsche Bank'!$M$14</f>
        <v>0.25332726652258136</v>
      </c>
      <c r="D6" s="15">
        <f>'Deutsche Bank'!$M$16</f>
        <v>0.40228229855476066</v>
      </c>
      <c r="E6" s="15">
        <f>F5</f>
        <v>0.1304356957534806</v>
      </c>
      <c r="F6" s="15">
        <v>1</v>
      </c>
      <c r="G6" s="15">
        <f>'Korrelation, Kovarianz'!$R$260</f>
        <v>0.3604485849775379</v>
      </c>
      <c r="H6" s="15">
        <f>'Korrelation, Kovarianz'!$S$260</f>
        <v>0.41255214347285041</v>
      </c>
      <c r="I6" s="15">
        <f>'Korrelation, Kovarianz'!$T$260</f>
        <v>0.48299696621093174</v>
      </c>
    </row>
    <row r="7" spans="1:15" x14ac:dyDescent="0.3">
      <c r="A7" s="14" t="s">
        <v>33</v>
      </c>
      <c r="B7" s="14">
        <f t="shared" si="0"/>
        <v>0.2</v>
      </c>
      <c r="C7" s="15">
        <f>'Porsche Automobil Hoding Vz'!$M$14</f>
        <v>0.47890818858560708</v>
      </c>
      <c r="D7" s="15">
        <f>'Porsche Automobil Hoding Vz'!$M$16</f>
        <v>0.39768649756117813</v>
      </c>
      <c r="E7" s="15">
        <f>G5</f>
        <v>0.34034276232798155</v>
      </c>
      <c r="F7" s="15">
        <f>G6</f>
        <v>0.3604485849775379</v>
      </c>
      <c r="G7" s="15">
        <v>1</v>
      </c>
      <c r="H7" s="15">
        <f>'Korrelation, Kovarianz'!$U$260</f>
        <v>0.43337065178557604</v>
      </c>
      <c r="I7" s="15">
        <f>'Korrelation, Kovarianz'!$V$260</f>
        <v>0.43381948845559698</v>
      </c>
    </row>
    <row r="8" spans="1:15" x14ac:dyDescent="0.3">
      <c r="A8" s="14" t="s">
        <v>80</v>
      </c>
      <c r="B8" s="14">
        <f t="shared" si="0"/>
        <v>0.2</v>
      </c>
      <c r="C8" s="15">
        <f>Siemens!$M$14</f>
        <v>0.29807855806835476</v>
      </c>
      <c r="D8" s="15">
        <f>Siemens!$M$16</f>
        <v>0.30341728980365118</v>
      </c>
      <c r="E8" s="15">
        <f>H5</f>
        <v>0.47610665358732268</v>
      </c>
      <c r="F8" s="15">
        <f>H6</f>
        <v>0.41255214347285041</v>
      </c>
      <c r="G8" s="15">
        <f>H7</f>
        <v>0.43337065178557604</v>
      </c>
      <c r="H8" s="15">
        <v>1</v>
      </c>
      <c r="I8" s="15">
        <f>'Korrelation, Kovarianz'!$W$260</f>
        <v>0.420082034431708</v>
      </c>
    </row>
    <row r="9" spans="1:15" x14ac:dyDescent="0.3">
      <c r="A9" s="14" t="s">
        <v>81</v>
      </c>
      <c r="B9" s="14">
        <f t="shared" si="0"/>
        <v>0.2</v>
      </c>
      <c r="C9" s="15">
        <f>'Airbus SE'!$M$14</f>
        <v>0.24382097528389962</v>
      </c>
      <c r="D9" s="15">
        <f>'Airbus SE'!$M$16</f>
        <v>0.39402338505279011</v>
      </c>
      <c r="E9" s="15">
        <f>I5</f>
        <v>0.29625963786357784</v>
      </c>
      <c r="F9" s="15">
        <f>I6</f>
        <v>0.48299696621093174</v>
      </c>
      <c r="G9" s="15">
        <f>I7</f>
        <v>0.43381948845559698</v>
      </c>
      <c r="H9" s="15">
        <f>'Korrelation, Kovarianz'!$W$260</f>
        <v>0.420082034431708</v>
      </c>
      <c r="I9" s="15">
        <v>1</v>
      </c>
    </row>
    <row r="12" spans="1:15" x14ac:dyDescent="0.3">
      <c r="A12" s="7" t="s">
        <v>50</v>
      </c>
      <c r="B12" s="8"/>
      <c r="E12" t="s">
        <v>49</v>
      </c>
      <c r="K12" t="s">
        <v>57</v>
      </c>
    </row>
    <row r="13" spans="1:15" x14ac:dyDescent="0.3">
      <c r="A13" s="11" t="s">
        <v>55</v>
      </c>
      <c r="B13" s="17">
        <f>SUMPRODUCT(C5:C9,B5:B9)</f>
        <v>0.29200891945433693</v>
      </c>
      <c r="C13" t="s">
        <v>54</v>
      </c>
      <c r="E13" s="16">
        <f>E5*D5*D5</f>
        <v>5.5763764076427386E-2</v>
      </c>
      <c r="F13" s="16">
        <f>F5*D5*D6</f>
        <v>1.2390916278130725E-2</v>
      </c>
      <c r="G13" s="16">
        <f>G5*D5*D7</f>
        <v>3.1961960160598532E-2</v>
      </c>
      <c r="H13" s="16">
        <f>H5*D5*D8</f>
        <v>3.4113055133206574E-2</v>
      </c>
      <c r="I13" s="16">
        <f>I5*D5*D9</f>
        <v>2.7565795242599337E-2</v>
      </c>
      <c r="K13" s="15">
        <f t="array" ref="K13:O17">MINVERSE(E13:I17)</f>
        <v>24.615051843695444</v>
      </c>
      <c r="L13" s="15">
        <v>2.3543373546569071</v>
      </c>
      <c r="M13" s="15">
        <v>-2.3609168480902269</v>
      </c>
      <c r="N13" s="15">
        <v>-8.031368714385474</v>
      </c>
      <c r="O13" s="15">
        <v>-1.8996835150933113</v>
      </c>
    </row>
    <row r="14" spans="1:15" x14ac:dyDescent="0.3">
      <c r="A14" s="11" t="s">
        <v>52</v>
      </c>
      <c r="B14" s="18" cm="1">
        <f t="array" ref="B14">MMULT(TRANSPOSE(B5:B9),MMULT(E13:I17,B5:B9))</f>
        <v>6.1811084849029002E-2</v>
      </c>
      <c r="C14">
        <f>B5^2*D5^2+B6^2*D6^2+B7^2*D7^2+B8^2*D8^2+B9^2*D9^2+2*B5*B6*D5*D6*F5+2*B5*B7*D5*D7*G5+2*B6*B7*D6*D7*G6+2*B5*B8*D5*D8*H5+2*B6*B8*D6*D8*H6+2*B7*B8*D7*D8*H7+2*B5*B9*D5*D9*I5+2*B6*B9*D6*D9*I6+2*B7*B9*D7*D9*I7+2*B8*B9*D8*D9*I8</f>
        <v>6.1811084849029002E-2</v>
      </c>
      <c r="E14" s="16">
        <f>F13</f>
        <v>1.2390916278130725E-2</v>
      </c>
      <c r="F14" s="16">
        <f>F6*D6*D6</f>
        <v>0.16183104773050158</v>
      </c>
      <c r="G14" s="16">
        <f>G6*D6*D7</f>
        <v>5.7665371432310673E-2</v>
      </c>
      <c r="H14" s="16">
        <f>H6*D6*D8</f>
        <v>5.0355869066189281E-2</v>
      </c>
      <c r="I14" s="16">
        <f>I6*D6*D9</f>
        <v>7.6559188868526695E-2</v>
      </c>
      <c r="K14" s="15">
        <v>2.3543373546569075</v>
      </c>
      <c r="L14" s="15">
        <v>9.0144393174062714</v>
      </c>
      <c r="M14" s="15">
        <v>-1.2776692619170191</v>
      </c>
      <c r="N14" s="15">
        <v>-3.3144003489021645</v>
      </c>
      <c r="O14" s="15">
        <v>-3.2316404809022687</v>
      </c>
    </row>
    <row r="15" spans="1:15" x14ac:dyDescent="0.3">
      <c r="A15" s="9" t="s">
        <v>56</v>
      </c>
      <c r="B15" s="19">
        <f>B14^0.5</f>
        <v>0.24861835179453065</v>
      </c>
      <c r="E15" s="16">
        <f>G13</f>
        <v>3.1961960160598532E-2</v>
      </c>
      <c r="F15" s="16">
        <f>G14</f>
        <v>5.7665371432310673E-2</v>
      </c>
      <c r="G15" s="16">
        <f>G7*D7*D7</f>
        <v>0.15815455034247694</v>
      </c>
      <c r="H15" s="16">
        <f>H7*D7*D8</f>
        <v>5.2292652051511887E-2</v>
      </c>
      <c r="I15" s="16">
        <f>I7*D7*D9</f>
        <v>6.7978550743873212E-2</v>
      </c>
      <c r="K15" s="15">
        <v>-2.3609168480902269</v>
      </c>
      <c r="L15" s="15">
        <v>-1.2776692619170196</v>
      </c>
      <c r="M15" s="15">
        <v>8.9523779048681202</v>
      </c>
      <c r="N15" s="15">
        <v>-2.3622964355480542</v>
      </c>
      <c r="O15" s="15">
        <v>-2.1064255140710078</v>
      </c>
    </row>
    <row r="16" spans="1:15" x14ac:dyDescent="0.3">
      <c r="B16" s="5"/>
      <c r="E16" s="16">
        <f>H13</f>
        <v>3.4113055133206574E-2</v>
      </c>
      <c r="F16" s="16">
        <f>H14</f>
        <v>5.0355869066189281E-2</v>
      </c>
      <c r="G16" s="16">
        <f>H15</f>
        <v>5.2292652051511887E-2</v>
      </c>
      <c r="H16" s="16">
        <f>H8*D8*D8</f>
        <v>9.2062051751792842E-2</v>
      </c>
      <c r="I16" s="16">
        <f>I8*D8*D9</f>
        <v>5.0222280701086426E-2</v>
      </c>
      <c r="K16" s="15">
        <v>-8.0313687143854722</v>
      </c>
      <c r="L16" s="15">
        <v>-3.3144003489021645</v>
      </c>
      <c r="M16" s="15">
        <v>-2.362296435548056</v>
      </c>
      <c r="N16" s="15">
        <v>17.921797377259072</v>
      </c>
      <c r="O16" s="15">
        <v>-1.7026836921543356</v>
      </c>
    </row>
    <row r="17" spans="1:15" x14ac:dyDescent="0.3">
      <c r="B17" s="5"/>
      <c r="E17" s="16">
        <f>I13</f>
        <v>2.7565795242599337E-2</v>
      </c>
      <c r="F17" s="16">
        <f>I14</f>
        <v>7.6559188868526695E-2</v>
      </c>
      <c r="G17" s="16">
        <f>I15</f>
        <v>6.7978550743873212E-2</v>
      </c>
      <c r="H17" s="16">
        <f>I16</f>
        <v>5.0222280701086426E-2</v>
      </c>
      <c r="I17" s="16">
        <f>I9*D9*D9</f>
        <v>0.15525442796845931</v>
      </c>
      <c r="K17" s="15">
        <v>-1.8996835150933118</v>
      </c>
      <c r="L17" s="15">
        <v>-3.2316404809022679</v>
      </c>
      <c r="M17" s="15">
        <v>-2.1064255140710073</v>
      </c>
      <c r="N17" s="15">
        <v>-1.702683692154336</v>
      </c>
      <c r="O17" s="15">
        <v>9.8450169361668571</v>
      </c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5" x14ac:dyDescent="0.3">
      <c r="A19" s="5"/>
      <c r="B19" s="5"/>
      <c r="C19" s="5"/>
    </row>
    <row r="20" spans="1:15" x14ac:dyDescent="0.3">
      <c r="A20" s="5" t="s">
        <v>70</v>
      </c>
      <c r="B20" s="5"/>
      <c r="C20" s="5"/>
    </row>
    <row r="21" spans="1:15" x14ac:dyDescent="0.3">
      <c r="A21" t="s">
        <v>59</v>
      </c>
    </row>
    <row r="23" spans="1:15" x14ac:dyDescent="0.3">
      <c r="A23" t="s">
        <v>60</v>
      </c>
      <c r="F23" s="10" t="s">
        <v>69</v>
      </c>
    </row>
    <row r="24" spans="1:15" x14ac:dyDescent="0.3">
      <c r="A24" s="7" t="s">
        <v>61</v>
      </c>
      <c r="B24" s="22">
        <v>0.4346222251619406</v>
      </c>
      <c r="F24" s="7" t="s">
        <v>51</v>
      </c>
      <c r="G24" s="25">
        <f>SUMPRODUCT(B24:B28,C5:C9)</f>
        <v>0.29200891929058653</v>
      </c>
    </row>
    <row r="25" spans="1:15" x14ac:dyDescent="0.3">
      <c r="A25" s="11" t="s">
        <v>62</v>
      </c>
      <c r="B25" s="17">
        <v>0.10994423034316816</v>
      </c>
      <c r="F25" s="11" t="s">
        <v>52</v>
      </c>
      <c r="G25" s="18">
        <f t="array" ref="G25">MMULT(TRANSPOSE(B24:B28),MMULT(E13:I17,B24:B28))</f>
        <v>5.1779940217255092E-2</v>
      </c>
      <c r="H25" t="s">
        <v>92</v>
      </c>
      <c r="I25" s="12">
        <f>$B$14</f>
        <v>6.1811084849029002E-2</v>
      </c>
    </row>
    <row r="26" spans="1:15" x14ac:dyDescent="0.3">
      <c r="A26" s="11" t="s">
        <v>63</v>
      </c>
      <c r="B26" s="17">
        <v>0.25992064040790108</v>
      </c>
      <c r="F26" s="9" t="s">
        <v>53</v>
      </c>
      <c r="G26" s="26">
        <f>G25^0.5</f>
        <v>0.22755206045486623</v>
      </c>
    </row>
    <row r="27" spans="1:15" x14ac:dyDescent="0.3">
      <c r="A27" s="11" t="s">
        <v>85</v>
      </c>
      <c r="B27" s="17">
        <v>0.20657628876477677</v>
      </c>
    </row>
    <row r="28" spans="1:15" x14ac:dyDescent="0.3">
      <c r="A28" s="9" t="s">
        <v>86</v>
      </c>
      <c r="B28" s="19">
        <v>-1.1063384802886121E-2</v>
      </c>
    </row>
    <row r="30" spans="1:15" x14ac:dyDescent="0.3">
      <c r="A30" t="s">
        <v>64</v>
      </c>
    </row>
    <row r="31" spans="1:15" x14ac:dyDescent="0.3">
      <c r="A31" s="5" t="s">
        <v>91</v>
      </c>
      <c r="B31">
        <f t="array" ref="B31">MMULT(TRANSPOSE(B24:B28),MMULT(E13:I17,B24:B28))</f>
        <v>5.1779940217255092E-2</v>
      </c>
    </row>
    <row r="33" spans="1:4" x14ac:dyDescent="0.3">
      <c r="A33" t="s">
        <v>65</v>
      </c>
    </row>
    <row r="34" spans="1:4" x14ac:dyDescent="0.3">
      <c r="A34">
        <f>SUM(B24:B28)</f>
        <v>0.9999999998749004</v>
      </c>
      <c r="B34" t="s">
        <v>66</v>
      </c>
      <c r="C34">
        <v>1</v>
      </c>
    </row>
    <row r="35" spans="1:4" x14ac:dyDescent="0.3">
      <c r="A35" s="12">
        <f>SUMPRODUCT(B24:B28,C5:C9)</f>
        <v>0.29200891929058653</v>
      </c>
      <c r="B35" t="s">
        <v>66</v>
      </c>
      <c r="C35" s="13">
        <v>0.29200891945433693</v>
      </c>
      <c r="D35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EFA7-B79B-4DC1-9017-B03E000F6E06}">
  <dimension ref="A1:O59"/>
  <sheetViews>
    <sheetView tabSelected="1" topLeftCell="A40" workbookViewId="0">
      <selection activeCell="D16" sqref="D16"/>
    </sheetView>
  </sheetViews>
  <sheetFormatPr defaultRowHeight="14.4" x14ac:dyDescent="0.3"/>
  <cols>
    <col min="1" max="1" width="31.5546875" customWidth="1"/>
    <col min="3" max="3" width="32.44140625" bestFit="1" customWidth="1"/>
    <col min="4" max="4" width="40.77734375" bestFit="1" customWidth="1"/>
    <col min="6" max="6" width="18.33203125" customWidth="1"/>
  </cols>
  <sheetData>
    <row r="1" spans="1:15" ht="31.2" x14ac:dyDescent="0.6">
      <c r="A1" s="3" t="s">
        <v>90</v>
      </c>
    </row>
    <row r="3" spans="1:15" x14ac:dyDescent="0.3">
      <c r="A3" t="s">
        <v>27</v>
      </c>
      <c r="B3">
        <v>5</v>
      </c>
      <c r="E3" t="s">
        <v>29</v>
      </c>
    </row>
    <row r="4" spans="1:15" x14ac:dyDescent="0.3">
      <c r="A4" s="14" t="s">
        <v>30</v>
      </c>
      <c r="B4" s="14" t="s">
        <v>28</v>
      </c>
      <c r="C4" s="14" t="s">
        <v>93</v>
      </c>
      <c r="D4" s="14" t="s">
        <v>104</v>
      </c>
      <c r="E4" s="14" t="s">
        <v>34</v>
      </c>
      <c r="F4" s="14" t="s">
        <v>35</v>
      </c>
      <c r="G4" s="14" t="s">
        <v>36</v>
      </c>
      <c r="H4" s="14" t="s">
        <v>83</v>
      </c>
      <c r="I4" s="14" t="s">
        <v>84</v>
      </c>
    </row>
    <row r="5" spans="1:15" x14ac:dyDescent="0.3">
      <c r="A5" s="14" t="s">
        <v>31</v>
      </c>
      <c r="B5" s="14">
        <f>1/$B$3</f>
        <v>0.2</v>
      </c>
      <c r="C5" s="15">
        <f>SAP!$M$14</f>
        <v>0.18590960881124194</v>
      </c>
      <c r="D5" s="15">
        <f>SAP!$M$16</f>
        <v>0.23614352431609761</v>
      </c>
      <c r="E5" s="15">
        <v>1</v>
      </c>
      <c r="F5" s="15">
        <f>'Korrelation, Kovarianz'!$N$260</f>
        <v>0.1304356957534806</v>
      </c>
      <c r="G5" s="15">
        <f>'Korrelation, Kovarianz'!$O$260</f>
        <v>0.34034276232798155</v>
      </c>
      <c r="H5" s="15">
        <f>'Korrelation, Kovarianz'!$P$260</f>
        <v>0.47610665358732268</v>
      </c>
      <c r="I5" s="15">
        <f>'Korrelation, Kovarianz'!$Q$260</f>
        <v>0.29625963786357784</v>
      </c>
    </row>
    <row r="6" spans="1:15" x14ac:dyDescent="0.3">
      <c r="A6" s="14" t="s">
        <v>32</v>
      </c>
      <c r="B6" s="14">
        <f t="shared" ref="B6:B9" si="0">1/$B$3</f>
        <v>0.2</v>
      </c>
      <c r="C6" s="15">
        <f>'Deutsche Bank'!$M$14</f>
        <v>0.25332726652258136</v>
      </c>
      <c r="D6" s="15">
        <f>'Deutsche Bank'!$M$16</f>
        <v>0.40228229855476066</v>
      </c>
      <c r="E6" s="15">
        <f>F5</f>
        <v>0.1304356957534806</v>
      </c>
      <c r="F6" s="15">
        <v>1</v>
      </c>
      <c r="G6" s="15">
        <f>'Korrelation, Kovarianz'!$R$260</f>
        <v>0.3604485849775379</v>
      </c>
      <c r="H6" s="15">
        <f>'Korrelation, Kovarianz'!$S$260</f>
        <v>0.41255214347285041</v>
      </c>
      <c r="I6" s="15">
        <f>'Korrelation, Kovarianz'!$T$260</f>
        <v>0.48299696621093174</v>
      </c>
    </row>
    <row r="7" spans="1:15" x14ac:dyDescent="0.3">
      <c r="A7" s="14" t="s">
        <v>33</v>
      </c>
      <c r="B7" s="14">
        <f t="shared" si="0"/>
        <v>0.2</v>
      </c>
      <c r="C7" s="15">
        <f>'Porsche Automobil Hoding Vz'!$M$14</f>
        <v>0.47890818858560708</v>
      </c>
      <c r="D7" s="15">
        <f>'Porsche Automobil Hoding Vz'!$M$16</f>
        <v>0.39768649756117813</v>
      </c>
      <c r="E7" s="15">
        <f>G5</f>
        <v>0.34034276232798155</v>
      </c>
      <c r="F7" s="15">
        <f>G6</f>
        <v>0.3604485849775379</v>
      </c>
      <c r="G7" s="15">
        <v>1</v>
      </c>
      <c r="H7" s="15">
        <f>'Korrelation, Kovarianz'!$U$260</f>
        <v>0.43337065178557604</v>
      </c>
      <c r="I7" s="15">
        <f>'Korrelation, Kovarianz'!$V$260</f>
        <v>0.43381948845559698</v>
      </c>
    </row>
    <row r="8" spans="1:15" x14ac:dyDescent="0.3">
      <c r="A8" s="14" t="s">
        <v>80</v>
      </c>
      <c r="B8" s="14">
        <f t="shared" si="0"/>
        <v>0.2</v>
      </c>
      <c r="C8" s="15">
        <f>Siemens!$M$14</f>
        <v>0.29807855806835476</v>
      </c>
      <c r="D8" s="15">
        <f>Siemens!$M$16</f>
        <v>0.30341728980365118</v>
      </c>
      <c r="E8" s="15">
        <f>H5</f>
        <v>0.47610665358732268</v>
      </c>
      <c r="F8" s="15">
        <f>H6</f>
        <v>0.41255214347285041</v>
      </c>
      <c r="G8" s="15">
        <f>H7</f>
        <v>0.43337065178557604</v>
      </c>
      <c r="H8" s="15">
        <v>1</v>
      </c>
      <c r="I8" s="15">
        <f>'Korrelation, Kovarianz'!$W$260</f>
        <v>0.420082034431708</v>
      </c>
    </row>
    <row r="9" spans="1:15" x14ac:dyDescent="0.3">
      <c r="A9" s="14" t="s">
        <v>81</v>
      </c>
      <c r="B9" s="14">
        <f t="shared" si="0"/>
        <v>0.2</v>
      </c>
      <c r="C9" s="15">
        <f>'Airbus SE'!$M$14</f>
        <v>0.24382097528389962</v>
      </c>
      <c r="D9" s="15">
        <f>'Airbus SE'!$M$16</f>
        <v>0.39402338505279011</v>
      </c>
      <c r="E9" s="15">
        <f>I5</f>
        <v>0.29625963786357784</v>
      </c>
      <c r="F9" s="15">
        <f>I6</f>
        <v>0.48299696621093174</v>
      </c>
      <c r="G9" s="15">
        <f>I7</f>
        <v>0.43381948845559698</v>
      </c>
      <c r="H9" s="15">
        <f>'Korrelation, Kovarianz'!$W$260</f>
        <v>0.420082034431708</v>
      </c>
      <c r="I9" s="15">
        <v>1</v>
      </c>
    </row>
    <row r="12" spans="1:15" x14ac:dyDescent="0.3">
      <c r="A12" s="7" t="s">
        <v>50</v>
      </c>
      <c r="B12" s="8"/>
      <c r="E12" t="s">
        <v>49</v>
      </c>
      <c r="K12" t="s">
        <v>57</v>
      </c>
    </row>
    <row r="13" spans="1:15" x14ac:dyDescent="0.3">
      <c r="A13" s="11" t="s">
        <v>55</v>
      </c>
      <c r="B13" s="17">
        <f>SUMPRODUCT(C5:C9,B5:B9)</f>
        <v>0.29200891945433693</v>
      </c>
      <c r="C13" t="s">
        <v>54</v>
      </c>
      <c r="E13" s="16">
        <f>E5*D5*D5</f>
        <v>5.5763764076427386E-2</v>
      </c>
      <c r="F13" s="16">
        <f>F5*D5*D6</f>
        <v>1.2390916278130725E-2</v>
      </c>
      <c r="G13" s="16">
        <f>G5*D5*D7</f>
        <v>3.1961960160598532E-2</v>
      </c>
      <c r="H13" s="16">
        <f>H5*D5*D8</f>
        <v>3.4113055133206574E-2</v>
      </c>
      <c r="I13" s="16">
        <f>I5*D5*D9</f>
        <v>2.7565795242599337E-2</v>
      </c>
      <c r="K13" s="15">
        <f t="array" ref="K13:O17">MINVERSE(E13:I17)</f>
        <v>24.615051843695444</v>
      </c>
      <c r="L13" s="15">
        <v>2.3543373546569071</v>
      </c>
      <c r="M13" s="15">
        <v>-2.3609168480902269</v>
      </c>
      <c r="N13" s="15">
        <v>-8.031368714385474</v>
      </c>
      <c r="O13" s="15">
        <v>-1.8996835150933113</v>
      </c>
    </row>
    <row r="14" spans="1:15" x14ac:dyDescent="0.3">
      <c r="A14" s="11" t="s">
        <v>52</v>
      </c>
      <c r="B14" s="18">
        <f t="array" ref="B14">MMULT(TRANSPOSE(B5:B9),MMULT(E13:I17,B5:B9))</f>
        <v>6.1811084849029002E-2</v>
      </c>
      <c r="C14">
        <f>B5^2*D5^2+B6^2*D6^2+B7^2*D7^2+B8^2*D8^2+B9^2*D9^2+2*B5*B6*D5*D6*F5+2*B5*B7*D5*D7*G5+2*B6*B7*D6*D7*G6+2*B5*B8*D5*D8*H5+2*B6*B8*D6*D8*H6+2*B7*B8*D7*D8*H7+2*B5*B9*D5*D9*I5+2*B6*B9*D6*D9*I6+2*B7*B9*D7*D9*I7+2*B8*B9*D8*D9*I8</f>
        <v>6.1811084849029002E-2</v>
      </c>
      <c r="E14" s="16">
        <f>F13</f>
        <v>1.2390916278130725E-2</v>
      </c>
      <c r="F14" s="16">
        <f>F6*D6*D6</f>
        <v>0.16183104773050158</v>
      </c>
      <c r="G14" s="16">
        <f>G6*D6*D7</f>
        <v>5.7665371432310673E-2</v>
      </c>
      <c r="H14" s="16">
        <f>H6*D6*D8</f>
        <v>5.0355869066189281E-2</v>
      </c>
      <c r="I14" s="16">
        <f>I6*D6*D9</f>
        <v>7.6559188868526695E-2</v>
      </c>
      <c r="K14" s="15">
        <v>2.3543373546569075</v>
      </c>
      <c r="L14" s="15">
        <v>9.0144393174062714</v>
      </c>
      <c r="M14" s="15">
        <v>-1.2776692619170191</v>
      </c>
      <c r="N14" s="15">
        <v>-3.3144003489021645</v>
      </c>
      <c r="O14" s="15">
        <v>-3.2316404809022687</v>
      </c>
    </row>
    <row r="15" spans="1:15" x14ac:dyDescent="0.3">
      <c r="A15" s="9" t="s">
        <v>56</v>
      </c>
      <c r="B15" s="19">
        <f>B14^0.5</f>
        <v>0.24861835179453065</v>
      </c>
      <c r="E15" s="16">
        <f>G13</f>
        <v>3.1961960160598532E-2</v>
      </c>
      <c r="F15" s="16">
        <f>G14</f>
        <v>5.7665371432310673E-2</v>
      </c>
      <c r="G15" s="16">
        <f>G7*D7*D7</f>
        <v>0.15815455034247694</v>
      </c>
      <c r="H15" s="16">
        <f>H7*D7*D8</f>
        <v>5.2292652051511887E-2</v>
      </c>
      <c r="I15" s="16">
        <f>I7*D7*D9</f>
        <v>6.7978550743873212E-2</v>
      </c>
      <c r="K15" s="15">
        <v>-2.3609168480902269</v>
      </c>
      <c r="L15" s="15">
        <v>-1.2776692619170196</v>
      </c>
      <c r="M15" s="15">
        <v>8.9523779048681202</v>
      </c>
      <c r="N15" s="15">
        <v>-2.3622964355480542</v>
      </c>
      <c r="O15" s="15">
        <v>-2.1064255140710078</v>
      </c>
    </row>
    <row r="16" spans="1:15" x14ac:dyDescent="0.3">
      <c r="B16" s="5"/>
      <c r="E16" s="16">
        <f>H13</f>
        <v>3.4113055133206574E-2</v>
      </c>
      <c r="F16" s="16">
        <f>H14</f>
        <v>5.0355869066189281E-2</v>
      </c>
      <c r="G16" s="16">
        <f>H15</f>
        <v>5.2292652051511887E-2</v>
      </c>
      <c r="H16" s="16">
        <f>H8*D8*D8</f>
        <v>9.2062051751792842E-2</v>
      </c>
      <c r="I16" s="16">
        <f>I8*D8*D9</f>
        <v>5.0222280701086426E-2</v>
      </c>
      <c r="K16" s="15">
        <v>-8.0313687143854722</v>
      </c>
      <c r="L16" s="15">
        <v>-3.3144003489021645</v>
      </c>
      <c r="M16" s="15">
        <v>-2.362296435548056</v>
      </c>
      <c r="N16" s="15">
        <v>17.921797377259072</v>
      </c>
      <c r="O16" s="15">
        <v>-1.7026836921543356</v>
      </c>
    </row>
    <row r="17" spans="1:15" x14ac:dyDescent="0.3">
      <c r="B17" s="5"/>
      <c r="E17" s="16">
        <f>I13</f>
        <v>2.7565795242599337E-2</v>
      </c>
      <c r="F17" s="16">
        <f>I14</f>
        <v>7.6559188868526695E-2</v>
      </c>
      <c r="G17" s="16">
        <f>I15</f>
        <v>6.7978550743873212E-2</v>
      </c>
      <c r="H17" s="16">
        <f>I16</f>
        <v>5.0222280701086426E-2</v>
      </c>
      <c r="I17" s="16">
        <f>I9*D9*D9</f>
        <v>0.15525442796845931</v>
      </c>
      <c r="K17" s="15">
        <v>-1.8996835150933118</v>
      </c>
      <c r="L17" s="15">
        <v>-3.2316404809022679</v>
      </c>
      <c r="M17" s="15">
        <v>-2.1064255140710073</v>
      </c>
      <c r="N17" s="15">
        <v>-1.702683692154336</v>
      </c>
      <c r="O17" s="15">
        <v>9.8450169361668571</v>
      </c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20" spans="1:15" x14ac:dyDescent="0.3">
      <c r="A20" t="s">
        <v>72</v>
      </c>
    </row>
    <row r="21" spans="1:15" x14ac:dyDescent="0.3">
      <c r="A21" t="s">
        <v>59</v>
      </c>
    </row>
    <row r="23" spans="1:15" x14ac:dyDescent="0.3">
      <c r="A23" t="s">
        <v>60</v>
      </c>
      <c r="F23" s="10" t="s">
        <v>69</v>
      </c>
    </row>
    <row r="24" spans="1:15" x14ac:dyDescent="0.3">
      <c r="A24" s="7" t="s">
        <v>61</v>
      </c>
      <c r="B24" s="22">
        <v>0.65281780672630663</v>
      </c>
      <c r="F24" s="7" t="s">
        <v>51</v>
      </c>
      <c r="G24" s="25">
        <f>SUMPRODUCT(B24:B28,C5:C9)</f>
        <v>0.22241026008537695</v>
      </c>
    </row>
    <row r="25" spans="1:15" x14ac:dyDescent="0.3">
      <c r="A25" s="11" t="s">
        <v>62</v>
      </c>
      <c r="B25" s="17">
        <v>0.15767623221019689</v>
      </c>
      <c r="F25" s="11" t="s">
        <v>52</v>
      </c>
      <c r="G25" s="18">
        <f t="array" ref="G25">MMULT(TRANSPOSE(B24:B28),MMULT(E13:I17,B24:B28))</f>
        <v>4.4477677242556482E-2</v>
      </c>
    </row>
    <row r="26" spans="1:15" x14ac:dyDescent="0.3">
      <c r="A26" s="11" t="s">
        <v>63</v>
      </c>
      <c r="B26" s="17">
        <v>3.7586676167284158E-2</v>
      </c>
      <c r="F26" s="9" t="s">
        <v>53</v>
      </c>
      <c r="G26" s="26">
        <f>G25^0.5</f>
        <v>0.21089731445079257</v>
      </c>
    </row>
    <row r="27" spans="1:15" x14ac:dyDescent="0.3">
      <c r="A27" s="11" t="s">
        <v>85</v>
      </c>
      <c r="B27" s="17">
        <v>0.11168564085329107</v>
      </c>
    </row>
    <row r="28" spans="1:15" x14ac:dyDescent="0.3">
      <c r="A28" s="9" t="s">
        <v>86</v>
      </c>
      <c r="B28" s="19">
        <v>4.0233644042921408E-2</v>
      </c>
    </row>
    <row r="30" spans="1:15" x14ac:dyDescent="0.3">
      <c r="A30" t="s">
        <v>64</v>
      </c>
    </row>
    <row r="31" spans="1:15" x14ac:dyDescent="0.3">
      <c r="A31" s="5" t="s">
        <v>91</v>
      </c>
      <c r="B31" cm="1">
        <f t="array" ref="B31">MMULT(TRANSPOSE(B24:B28),MMULT(E13:I17,B24:B28))</f>
        <v>4.4477677242556482E-2</v>
      </c>
    </row>
    <row r="33" spans="1:3" x14ac:dyDescent="0.3">
      <c r="A33" t="s">
        <v>65</v>
      </c>
    </row>
    <row r="34" spans="1:3" x14ac:dyDescent="0.3">
      <c r="A34">
        <f>SUM(B24:B28)</f>
        <v>1.0000000000000002</v>
      </c>
      <c r="B34" t="s">
        <v>66</v>
      </c>
      <c r="C34">
        <v>1</v>
      </c>
    </row>
    <row r="37" spans="1:3" x14ac:dyDescent="0.3">
      <c r="A37" s="32" t="s">
        <v>107</v>
      </c>
    </row>
    <row r="45" spans="1:3" x14ac:dyDescent="0.3">
      <c r="A45" t="s">
        <v>108</v>
      </c>
      <c r="B45" s="12">
        <f>SUM(K13:O13)</f>
        <v>14.677420120783335</v>
      </c>
    </row>
    <row r="46" spans="1:3" x14ac:dyDescent="0.3">
      <c r="B46" s="12">
        <f t="shared" ref="B46:B49" si="1">SUM(K14:O14)</f>
        <v>3.5450665803417261</v>
      </c>
    </row>
    <row r="47" spans="1:3" x14ac:dyDescent="0.3">
      <c r="B47" s="12">
        <f t="shared" si="1"/>
        <v>0.84506984524181217</v>
      </c>
    </row>
    <row r="48" spans="1:3" x14ac:dyDescent="0.3">
      <c r="B48" s="12">
        <f t="shared" si="1"/>
        <v>2.5110481862690421</v>
      </c>
    </row>
    <row r="49" spans="1:2" x14ac:dyDescent="0.3">
      <c r="B49" s="12">
        <f t="shared" si="1"/>
        <v>0.90458373394593394</v>
      </c>
    </row>
    <row r="51" spans="1:2" x14ac:dyDescent="0.3">
      <c r="A51" t="s">
        <v>101</v>
      </c>
      <c r="B51" s="12">
        <f>SUM(B45:B49)</f>
        <v>22.483188466581851</v>
      </c>
    </row>
    <row r="53" spans="1:2" x14ac:dyDescent="0.3">
      <c r="A53" s="7" t="s">
        <v>109</v>
      </c>
      <c r="B53" s="22">
        <f>B45/$B$51</f>
        <v>0.65281755488547766</v>
      </c>
    </row>
    <row r="54" spans="1:2" x14ac:dyDescent="0.3">
      <c r="A54" s="11" t="s">
        <v>110</v>
      </c>
      <c r="B54" s="17">
        <f t="shared" ref="B54:B57" si="2">B46/$B$51</f>
        <v>0.15767632716378183</v>
      </c>
    </row>
    <row r="55" spans="1:2" x14ac:dyDescent="0.3">
      <c r="A55" s="11" t="s">
        <v>111</v>
      </c>
      <c r="B55" s="17">
        <f t="shared" si="2"/>
        <v>3.7586743824075113E-2</v>
      </c>
    </row>
    <row r="56" spans="1:2" x14ac:dyDescent="0.3">
      <c r="A56" s="11" t="s">
        <v>112</v>
      </c>
      <c r="B56" s="17">
        <f t="shared" si="2"/>
        <v>0.11168559076935942</v>
      </c>
    </row>
    <row r="57" spans="1:2" x14ac:dyDescent="0.3">
      <c r="A57" s="9" t="s">
        <v>113</v>
      </c>
      <c r="B57" s="19">
        <f t="shared" si="2"/>
        <v>4.0233783357305951E-2</v>
      </c>
    </row>
    <row r="59" spans="1:2" x14ac:dyDescent="0.3">
      <c r="A59" t="s">
        <v>114</v>
      </c>
      <c r="B59">
        <f t="array" ref="B59">MMULT(TRANSPOSE(B53:B57),MMULT(E13:I17,B53:B57))</f>
        <v>4.4477677242547746E-2</v>
      </c>
    </row>
  </sheetData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2529" r:id="rId3">
          <objectPr defaultSize="0" autoPict="0" r:id="rId4">
            <anchor moveWithCells="1" sizeWithCells="1">
              <from>
                <xdr:col>0</xdr:col>
                <xdr:colOff>76200</xdr:colOff>
                <xdr:row>37</xdr:row>
                <xdr:rowOff>106680</xdr:rowOff>
              </from>
              <to>
                <xdr:col>2</xdr:col>
                <xdr:colOff>22860</xdr:colOff>
                <xdr:row>43</xdr:row>
                <xdr:rowOff>38100</xdr:rowOff>
              </to>
            </anchor>
          </objectPr>
        </oleObject>
      </mc:Choice>
      <mc:Fallback>
        <oleObject progId="Equation.DSMT4" shapeId="22529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C840-62FE-4325-B2C3-8E074121EBDC}">
  <dimension ref="A1:S23"/>
  <sheetViews>
    <sheetView workbookViewId="0">
      <selection activeCell="E22" sqref="E22"/>
    </sheetView>
  </sheetViews>
  <sheetFormatPr defaultRowHeight="14.4" x14ac:dyDescent="0.3"/>
  <cols>
    <col min="2" max="2" width="32.44140625" bestFit="1" customWidth="1"/>
    <col min="3" max="3" width="42.77734375" bestFit="1" customWidth="1"/>
    <col min="10" max="10" width="13.88671875" bestFit="1" customWidth="1"/>
  </cols>
  <sheetData>
    <row r="1" spans="1:19" ht="31.2" x14ac:dyDescent="0.6">
      <c r="A1" s="3" t="s">
        <v>94</v>
      </c>
    </row>
    <row r="3" spans="1:19" x14ac:dyDescent="0.3">
      <c r="D3" t="s">
        <v>29</v>
      </c>
      <c r="I3" t="s">
        <v>49</v>
      </c>
      <c r="O3" t="s">
        <v>57</v>
      </c>
    </row>
    <row r="4" spans="1:19" x14ac:dyDescent="0.3">
      <c r="A4" s="14" t="s">
        <v>30</v>
      </c>
      <c r="B4" s="14" t="s">
        <v>93</v>
      </c>
      <c r="C4" s="14" t="s">
        <v>104</v>
      </c>
      <c r="D4" s="27" t="s">
        <v>34</v>
      </c>
      <c r="E4" s="27" t="s">
        <v>35</v>
      </c>
      <c r="F4" s="27" t="s">
        <v>36</v>
      </c>
      <c r="G4" s="27" t="s">
        <v>83</v>
      </c>
      <c r="H4" s="27" t="s">
        <v>84</v>
      </c>
      <c r="I4" s="28" t="s">
        <v>34</v>
      </c>
      <c r="J4" s="28" t="s">
        <v>35</v>
      </c>
      <c r="K4" s="28" t="s">
        <v>36</v>
      </c>
      <c r="L4" s="28" t="s">
        <v>83</v>
      </c>
      <c r="M4" s="28" t="s">
        <v>84</v>
      </c>
      <c r="N4" s="29" t="s">
        <v>96</v>
      </c>
      <c r="O4" s="14"/>
      <c r="P4" s="14"/>
      <c r="Q4" s="14"/>
      <c r="R4" s="14"/>
      <c r="S4" s="14"/>
    </row>
    <row r="5" spans="1:19" x14ac:dyDescent="0.3">
      <c r="A5" s="14" t="s">
        <v>31</v>
      </c>
      <c r="B5" s="15">
        <f>SAP!$M$14</f>
        <v>0.18590960881124194</v>
      </c>
      <c r="C5" s="15">
        <f>SAP!$M$16</f>
        <v>0.23614352431609761</v>
      </c>
      <c r="D5" s="30">
        <v>1</v>
      </c>
      <c r="E5" s="30">
        <f>'Korrelation, Kovarianz'!$N$260</f>
        <v>0.1304356957534806</v>
      </c>
      <c r="F5" s="30">
        <f>'Korrelation, Kovarianz'!$O$260</f>
        <v>0.34034276232798155</v>
      </c>
      <c r="G5" s="30">
        <f>'Korrelation, Kovarianz'!$P$260</f>
        <v>0.47610665358732268</v>
      </c>
      <c r="H5" s="30">
        <f>'Korrelation, Kovarianz'!$Q$260</f>
        <v>0.29625963786357784</v>
      </c>
      <c r="I5" s="31">
        <f>D5*C5*C5</f>
        <v>5.5763764076427386E-2</v>
      </c>
      <c r="J5" s="31">
        <f>E5*C5*C6</f>
        <v>1.2390916278130725E-2</v>
      </c>
      <c r="K5" s="31">
        <f>F5*C5*C7</f>
        <v>3.1961960160598532E-2</v>
      </c>
      <c r="L5" s="31">
        <f>G5*C5*C8</f>
        <v>3.4113055133206574E-2</v>
      </c>
      <c r="M5" s="31">
        <f>H5*C5*C9</f>
        <v>2.7565795242599337E-2</v>
      </c>
      <c r="N5" s="29">
        <v>1</v>
      </c>
      <c r="O5" s="15">
        <f t="array" ref="O5:S9">MINVERSE(I5:M9)</f>
        <v>24.615051843695444</v>
      </c>
      <c r="P5" s="15">
        <v>2.3543373546569071</v>
      </c>
      <c r="Q5" s="15">
        <v>-2.3609168480902269</v>
      </c>
      <c r="R5" s="15">
        <v>-8.031368714385474</v>
      </c>
      <c r="S5" s="15">
        <v>-1.8996835150933113</v>
      </c>
    </row>
    <row r="6" spans="1:19" x14ac:dyDescent="0.3">
      <c r="A6" s="14" t="s">
        <v>32</v>
      </c>
      <c r="B6" s="15">
        <f>'Deutsche Bank'!$M$14</f>
        <v>0.25332726652258136</v>
      </c>
      <c r="C6" s="15">
        <f>'Deutsche Bank'!$M$16</f>
        <v>0.40228229855476066</v>
      </c>
      <c r="D6" s="30">
        <f>E5</f>
        <v>0.1304356957534806</v>
      </c>
      <c r="E6" s="30">
        <v>1</v>
      </c>
      <c r="F6" s="30">
        <f>'Korrelation, Kovarianz'!$R$260</f>
        <v>0.3604485849775379</v>
      </c>
      <c r="G6" s="30">
        <f>'Korrelation, Kovarianz'!$S$260</f>
        <v>0.41255214347285041</v>
      </c>
      <c r="H6" s="30">
        <f>'Korrelation, Kovarianz'!$T$260</f>
        <v>0.48299696621093174</v>
      </c>
      <c r="I6" s="31">
        <f>J5</f>
        <v>1.2390916278130725E-2</v>
      </c>
      <c r="J6" s="31">
        <f>E6*C6*C6</f>
        <v>0.16183104773050158</v>
      </c>
      <c r="K6" s="31">
        <f>F6*C6*C7</f>
        <v>5.7665371432310673E-2</v>
      </c>
      <c r="L6" s="31">
        <f>G6*C6*C8</f>
        <v>5.0355869066189281E-2</v>
      </c>
      <c r="M6" s="31">
        <f>H6*C6*C9</f>
        <v>7.6559188868526695E-2</v>
      </c>
      <c r="N6" s="29">
        <v>1</v>
      </c>
      <c r="O6" s="15">
        <v>2.3543373546569075</v>
      </c>
      <c r="P6" s="15">
        <v>9.0144393174062714</v>
      </c>
      <c r="Q6" s="15">
        <v>-1.2776692619170191</v>
      </c>
      <c r="R6" s="15">
        <v>-3.3144003489021645</v>
      </c>
      <c r="S6" s="15">
        <v>-3.2316404809022687</v>
      </c>
    </row>
    <row r="7" spans="1:19" x14ac:dyDescent="0.3">
      <c r="A7" s="14" t="s">
        <v>33</v>
      </c>
      <c r="B7" s="15">
        <f>'Porsche Automobil Hoding Vz'!$M$14</f>
        <v>0.47890818858560708</v>
      </c>
      <c r="C7" s="15">
        <f>'Porsche Automobil Hoding Vz'!$M$16</f>
        <v>0.39768649756117813</v>
      </c>
      <c r="D7" s="30">
        <f>F5</f>
        <v>0.34034276232798155</v>
      </c>
      <c r="E7" s="30">
        <f>F6</f>
        <v>0.3604485849775379</v>
      </c>
      <c r="F7" s="30">
        <v>1</v>
      </c>
      <c r="G7" s="30">
        <f>'Korrelation, Kovarianz'!$U$260</f>
        <v>0.43337065178557604</v>
      </c>
      <c r="H7" s="30">
        <f>'Korrelation, Kovarianz'!$V$260</f>
        <v>0.43381948845559698</v>
      </c>
      <c r="I7" s="31">
        <f>K5</f>
        <v>3.1961960160598532E-2</v>
      </c>
      <c r="J7" s="31">
        <f>K6</f>
        <v>5.7665371432310673E-2</v>
      </c>
      <c r="K7" s="31">
        <f>F7*C7*C7</f>
        <v>0.15815455034247694</v>
      </c>
      <c r="L7" s="31">
        <f>G7*C7*C8</f>
        <v>5.2292652051511887E-2</v>
      </c>
      <c r="M7" s="31">
        <f>H7*C7*C9</f>
        <v>6.7978550743873212E-2</v>
      </c>
      <c r="N7" s="29">
        <v>1</v>
      </c>
      <c r="O7" s="15">
        <v>-2.3609168480902269</v>
      </c>
      <c r="P7" s="15">
        <v>-1.2776692619170196</v>
      </c>
      <c r="Q7" s="15">
        <v>8.9523779048681202</v>
      </c>
      <c r="R7" s="15">
        <v>-2.3622964355480542</v>
      </c>
      <c r="S7" s="15">
        <v>-2.1064255140710078</v>
      </c>
    </row>
    <row r="8" spans="1:19" x14ac:dyDescent="0.3">
      <c r="A8" s="14" t="s">
        <v>80</v>
      </c>
      <c r="B8" s="15">
        <f>Siemens!$M$14</f>
        <v>0.29807855806835476</v>
      </c>
      <c r="C8" s="15">
        <f>Siemens!$M$16</f>
        <v>0.30341728980365118</v>
      </c>
      <c r="D8" s="30">
        <f>G5</f>
        <v>0.47610665358732268</v>
      </c>
      <c r="E8" s="30">
        <f>G6</f>
        <v>0.41255214347285041</v>
      </c>
      <c r="F8" s="30">
        <f>G7</f>
        <v>0.43337065178557604</v>
      </c>
      <c r="G8" s="30">
        <v>1</v>
      </c>
      <c r="H8" s="30">
        <f>'Korrelation, Kovarianz'!$W$260</f>
        <v>0.420082034431708</v>
      </c>
      <c r="I8" s="31">
        <f>L5</f>
        <v>3.4113055133206574E-2</v>
      </c>
      <c r="J8" s="31">
        <f>L6</f>
        <v>5.0355869066189281E-2</v>
      </c>
      <c r="K8" s="31">
        <f>L7</f>
        <v>5.2292652051511887E-2</v>
      </c>
      <c r="L8" s="31">
        <f>G8*C8*C8</f>
        <v>9.2062051751792842E-2</v>
      </c>
      <c r="M8" s="31">
        <f>H8*C8*C9</f>
        <v>5.0222280701086426E-2</v>
      </c>
      <c r="N8" s="29">
        <v>1</v>
      </c>
      <c r="O8" s="15">
        <v>-8.0313687143854722</v>
      </c>
      <c r="P8" s="15">
        <v>-3.3144003489021645</v>
      </c>
      <c r="Q8" s="15">
        <v>-2.362296435548056</v>
      </c>
      <c r="R8" s="15">
        <v>17.921797377259072</v>
      </c>
      <c r="S8" s="15">
        <v>-1.7026836921543356</v>
      </c>
    </row>
    <row r="9" spans="1:19" x14ac:dyDescent="0.3">
      <c r="A9" s="14" t="s">
        <v>81</v>
      </c>
      <c r="B9" s="15">
        <f>'Airbus SE'!$M$14</f>
        <v>0.24382097528389962</v>
      </c>
      <c r="C9" s="15">
        <f>'Airbus SE'!$M$16</f>
        <v>0.39402338505279011</v>
      </c>
      <c r="D9" s="30">
        <f>H5</f>
        <v>0.29625963786357784</v>
      </c>
      <c r="E9" s="30">
        <f>H6</f>
        <v>0.48299696621093174</v>
      </c>
      <c r="F9" s="30">
        <f>H7</f>
        <v>0.43381948845559698</v>
      </c>
      <c r="G9" s="30">
        <f>'Korrelation, Kovarianz'!$W$260</f>
        <v>0.420082034431708</v>
      </c>
      <c r="H9" s="30">
        <v>1</v>
      </c>
      <c r="I9" s="31">
        <f>M5</f>
        <v>2.7565795242599337E-2</v>
      </c>
      <c r="J9" s="31">
        <f>M6</f>
        <v>7.6559188868526695E-2</v>
      </c>
      <c r="K9" s="31">
        <f>M7</f>
        <v>6.7978550743873212E-2</v>
      </c>
      <c r="L9" s="31">
        <f>M8</f>
        <v>5.0222280701086426E-2</v>
      </c>
      <c r="M9" s="31">
        <f>H9*C9*C9</f>
        <v>0.15525442796845931</v>
      </c>
      <c r="N9" s="29">
        <v>1</v>
      </c>
      <c r="O9" s="15">
        <v>-1.8996835150933118</v>
      </c>
      <c r="P9" s="15">
        <v>-3.2316404809022679</v>
      </c>
      <c r="Q9" s="15">
        <v>-2.1064255140710073</v>
      </c>
      <c r="R9" s="15">
        <v>-1.702683692154336</v>
      </c>
      <c r="S9" s="15">
        <v>9.8450169361668571</v>
      </c>
    </row>
    <row r="12" spans="1:19" x14ac:dyDescent="0.3">
      <c r="A12" t="s">
        <v>95</v>
      </c>
      <c r="B12" s="5"/>
      <c r="C12" s="5"/>
      <c r="D12" t="s">
        <v>98</v>
      </c>
      <c r="E12">
        <v>0</v>
      </c>
    </row>
    <row r="13" spans="1:19" x14ac:dyDescent="0.3">
      <c r="A13" s="5"/>
      <c r="B13" s="5"/>
      <c r="C13" s="5"/>
    </row>
    <row r="14" spans="1:19" x14ac:dyDescent="0.3">
      <c r="A14" s="5"/>
      <c r="B14" s="5"/>
      <c r="C14" s="5"/>
      <c r="D14" t="s">
        <v>99</v>
      </c>
      <c r="E14" cm="1">
        <f t="array" ref="E14:E18">E12*N5:N9</f>
        <v>0</v>
      </c>
      <c r="G14" t="s">
        <v>97</v>
      </c>
      <c r="H14" s="12" cm="1">
        <f t="array" ref="H14:H18">B5:B9-E14:E18</f>
        <v>0.18590960881124194</v>
      </c>
      <c r="J14" t="s">
        <v>100</v>
      </c>
      <c r="K14" s="12">
        <f t="array" ref="K14:K18">MMULT(O5:S9,H14:H18)</f>
        <v>1.1847686014568515</v>
      </c>
      <c r="M14" t="s">
        <v>101</v>
      </c>
      <c r="N14" s="12">
        <f t="array" ref="N14">MMULT(TRANSPOSE(N5:N9),K14:K18)</f>
        <v>5.0004924391045655</v>
      </c>
      <c r="P14" s="7" t="s">
        <v>61</v>
      </c>
      <c r="Q14" s="22" cm="1">
        <f t="array" ref="Q14:Q18">K14:K18/N14</f>
        <v>0.23693038553399096</v>
      </c>
    </row>
    <row r="15" spans="1:19" x14ac:dyDescent="0.3">
      <c r="A15" s="5"/>
      <c r="B15" s="5"/>
      <c r="C15" s="5"/>
      <c r="E15">
        <v>0</v>
      </c>
      <c r="H15" s="12">
        <v>0.25332726652258136</v>
      </c>
      <c r="K15" s="12">
        <v>0.33351752560745485</v>
      </c>
      <c r="P15" s="11" t="s">
        <v>62</v>
      </c>
      <c r="Q15" s="17">
        <v>6.6696936285574618E-2</v>
      </c>
    </row>
    <row r="16" spans="1:19" x14ac:dyDescent="0.3">
      <c r="E16">
        <v>0</v>
      </c>
      <c r="H16" s="12">
        <v>0.47890818858560708</v>
      </c>
      <c r="K16" s="12">
        <v>2.3070408582066557</v>
      </c>
      <c r="P16" s="11" t="s">
        <v>63</v>
      </c>
      <c r="Q16" s="17">
        <v>0.46136273303110442</v>
      </c>
    </row>
    <row r="17" spans="3:17" x14ac:dyDescent="0.3">
      <c r="E17">
        <v>0</v>
      </c>
      <c r="H17" s="12">
        <v>0.29807855806835476</v>
      </c>
      <c r="K17" s="12">
        <v>1.462893818475864</v>
      </c>
      <c r="P17" s="11" t="s">
        <v>85</v>
      </c>
      <c r="Q17" s="17">
        <v>0.29254995108798193</v>
      </c>
    </row>
    <row r="18" spans="3:17" x14ac:dyDescent="0.3">
      <c r="E18">
        <v>0</v>
      </c>
      <c r="H18" s="12">
        <v>0.24382097528389962</v>
      </c>
      <c r="K18" s="12">
        <v>-0.28772836464226126</v>
      </c>
      <c r="P18" s="9" t="s">
        <v>86</v>
      </c>
      <c r="Q18" s="19">
        <v>-5.7540005938652029E-2</v>
      </c>
    </row>
    <row r="21" spans="3:17" x14ac:dyDescent="0.3">
      <c r="C21" s="10" t="s">
        <v>106</v>
      </c>
    </row>
    <row r="22" spans="3:17" x14ac:dyDescent="0.3">
      <c r="C22" s="7" t="s">
        <v>102</v>
      </c>
      <c r="D22" s="25" cm="1">
        <f t="array" ref="D22">MMULT(TRANSPOSE(_xlfn.ANCHORARRAY(Q14)),B5:B9)</f>
        <v>0.35506758581907744</v>
      </c>
    </row>
    <row r="23" spans="3:17" x14ac:dyDescent="0.3">
      <c r="C23" s="9" t="s">
        <v>103</v>
      </c>
      <c r="D23" s="26">
        <f t="array" ref="D23">MMULT(TRANSPOSE(_xlfn.ANCHORARRAY(Q14)),MMULT(I5:M9,_xlfn.ANCHORARRAY(Q14)))^0.5</f>
        <v>0.26647049346223561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1</xdr:col>
                <xdr:colOff>167640</xdr:colOff>
                <xdr:row>12</xdr:row>
                <xdr:rowOff>144780</xdr:rowOff>
              </from>
              <to>
                <xdr:col>2</xdr:col>
                <xdr:colOff>1524000</xdr:colOff>
                <xdr:row>18</xdr:row>
                <xdr:rowOff>99060</xdr:rowOff>
              </to>
            </anchor>
          </objectPr>
        </oleObject>
      </mc:Choice>
      <mc:Fallback>
        <oleObject progId="Equation.DSMT4" shapeId="12289" r:id="rId4"/>
      </mc:Fallback>
    </mc:AlternateContent>
    <mc:AlternateContent xmlns:mc="http://schemas.openxmlformats.org/markup-compatibility/2006">
      <mc:Choice Requires="x14">
        <oleObject progId="Equation.DSMT4" shapeId="12290" r:id="rId6">
          <objectPr defaultSize="0" autoPict="0" r:id="rId7">
            <anchor moveWithCells="1" sizeWithCells="1">
              <from>
                <xdr:col>1</xdr:col>
                <xdr:colOff>213360</xdr:colOff>
                <xdr:row>20</xdr:row>
                <xdr:rowOff>175260</xdr:rowOff>
              </from>
              <to>
                <xdr:col>1</xdr:col>
                <xdr:colOff>1463040</xdr:colOff>
                <xdr:row>24</xdr:row>
                <xdr:rowOff>99060</xdr:rowOff>
              </to>
            </anchor>
          </objectPr>
        </oleObject>
      </mc:Choice>
      <mc:Fallback>
        <oleObject progId="Equation.DSMT4" shapeId="1229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SAP</vt:lpstr>
      <vt:lpstr>Deutsche Bank</vt:lpstr>
      <vt:lpstr>Porsche Automobil Hoding Vz</vt:lpstr>
      <vt:lpstr>Siemens</vt:lpstr>
      <vt:lpstr>Airbus SE</vt:lpstr>
      <vt:lpstr>Korrelation, Kovarianz</vt:lpstr>
      <vt:lpstr>Referenz-Portfolios</vt:lpstr>
      <vt:lpstr>Maximiere Rendite</vt:lpstr>
      <vt:lpstr>Minimiere Varianz</vt:lpstr>
      <vt:lpstr>Minimale Varianz</vt:lpstr>
      <vt:lpstr>Supereffizientes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Heehwan Soul</dc:creator>
  <cp:lastModifiedBy>Heehwan Soul</cp:lastModifiedBy>
  <dcterms:created xsi:type="dcterms:W3CDTF">2022-11-11T16:55:09Z</dcterms:created>
  <dcterms:modified xsi:type="dcterms:W3CDTF">2022-11-22T22:55:23Z</dcterms:modified>
</cp:coreProperties>
</file>