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3.xml" ContentType="application/vnd.ms-excel.person+xml"/>
  <Override PartName="/xl/persons/person2.xml" ContentType="application/vnd.ms-excel.person+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eemong\OneDrive\바탕 화면\"/>
    </mc:Choice>
  </mc:AlternateContent>
  <xr:revisionPtr revIDLastSave="0" documentId="13_ncr:1_{965FA6C5-BDF0-4F98-AA04-3EEDDDE6F117}" xr6:coauthVersionLast="47" xr6:coauthVersionMax="47" xr10:uidLastSave="{00000000-0000-0000-0000-000000000000}"/>
  <bookViews>
    <workbookView xWindow="4820" yWindow="320" windowWidth="28090" windowHeight="19890" xr2:uid="{00000000-000D-0000-FFFF-FFFF00000000}"/>
  </bookViews>
  <sheets>
    <sheet name="준비물" sheetId="5" r:id="rId1"/>
    <sheet name="사전예약" sheetId="6" r:id="rId2"/>
    <sheet name="입국·서류" sheetId="7" r:id="rId3"/>
    <sheet name="총예산" sheetId="8" r:id="rId4"/>
    <sheet name="보험보장" sheetId="9" r:id="rId5"/>
    <sheet name="뉴욕" sheetId="1" r:id="rId6"/>
    <sheet name="마이애미" sheetId="2" r:id="rId7"/>
    <sheet name="LA" sheetId="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G2" i="5"/>
  <c r="G19" i="6"/>
  <c r="G12" i="6"/>
  <c r="G11" i="6"/>
  <c r="B4" i="3"/>
  <c r="B4" i="2"/>
  <c r="G8" i="6"/>
  <c r="G9" i="6"/>
  <c r="G23" i="6"/>
  <c r="G22" i="6"/>
  <c r="G21" i="6"/>
  <c r="G18" i="6"/>
  <c r="G16" i="6"/>
  <c r="G15" i="6"/>
  <c r="G14" i="6"/>
  <c r="G13" i="6"/>
  <c r="G10" i="6"/>
  <c r="G7" i="6"/>
  <c r="G6" i="6"/>
  <c r="G5" i="6"/>
  <c r="G4" i="6"/>
  <c r="F85" i="2" l="1"/>
  <c r="G85" i="2" s="1"/>
  <c r="G84" i="2"/>
  <c r="G83" i="2"/>
  <c r="G82" i="2"/>
  <c r="G81" i="2"/>
  <c r="G80" i="2"/>
  <c r="G79" i="2"/>
  <c r="G78" i="2"/>
  <c r="G77" i="2"/>
  <c r="G76" i="2"/>
  <c r="G75" i="2"/>
  <c r="G74" i="2"/>
  <c r="G73" i="2"/>
  <c r="G72" i="2"/>
  <c r="G71" i="2"/>
  <c r="G70" i="2"/>
  <c r="G69" i="2"/>
  <c r="G68" i="2"/>
  <c r="G67" i="2"/>
  <c r="C12" i="8"/>
  <c r="D12" i="8" s="1"/>
  <c r="C8" i="8"/>
  <c r="D8" i="8" s="1"/>
  <c r="C6" i="8"/>
  <c r="D6" i="8" s="1"/>
  <c r="D21" i="8"/>
  <c r="C21" i="8"/>
  <c r="D20" i="8"/>
  <c r="C20" i="8"/>
  <c r="C11" i="8"/>
  <c r="C19" i="8"/>
  <c r="C13" i="8"/>
  <c r="D13" i="8" s="1"/>
  <c r="D29" i="8"/>
  <c r="D27" i="8"/>
  <c r="D25" i="8"/>
  <c r="D23" i="8"/>
  <c r="D22" i="8"/>
  <c r="C22" i="8"/>
  <c r="D18" i="8"/>
  <c r="D17" i="8"/>
  <c r="D16" i="8"/>
  <c r="D15" i="8"/>
  <c r="D9" i="8"/>
  <c r="D7" i="8"/>
  <c r="G107" i="3"/>
  <c r="F107" i="3"/>
  <c r="G105" i="3"/>
  <c r="F105" i="3"/>
  <c r="G87" i="3"/>
  <c r="G88" i="3"/>
  <c r="G89" i="3"/>
  <c r="G90" i="3"/>
  <c r="G91" i="3"/>
  <c r="G92" i="3"/>
  <c r="G93" i="3"/>
  <c r="G94" i="3"/>
  <c r="G95" i="3"/>
  <c r="G96" i="3"/>
  <c r="G97" i="3"/>
  <c r="G98" i="3"/>
  <c r="G99" i="3"/>
  <c r="G100" i="3"/>
  <c r="G101" i="3"/>
  <c r="G102" i="3"/>
  <c r="G103" i="3"/>
  <c r="G104" i="3"/>
  <c r="G85" i="3"/>
  <c r="F85" i="3"/>
  <c r="G67" i="3"/>
  <c r="G68" i="3"/>
  <c r="G69" i="3"/>
  <c r="G70" i="3"/>
  <c r="G71" i="3"/>
  <c r="G72" i="3"/>
  <c r="G73" i="3"/>
  <c r="G74" i="3"/>
  <c r="G75" i="3"/>
  <c r="G76" i="3"/>
  <c r="G77" i="3"/>
  <c r="G78" i="3"/>
  <c r="G79" i="3"/>
  <c r="G80" i="3"/>
  <c r="G81" i="3"/>
  <c r="G82" i="3"/>
  <c r="G83" i="3"/>
  <c r="G84" i="3"/>
  <c r="F65" i="3"/>
  <c r="G47" i="3"/>
  <c r="G48" i="3"/>
  <c r="G49" i="3"/>
  <c r="G50" i="3"/>
  <c r="G51" i="3"/>
  <c r="G52" i="3"/>
  <c r="G53" i="3"/>
  <c r="G54" i="3"/>
  <c r="G55" i="3"/>
  <c r="G56" i="3"/>
  <c r="G57" i="3"/>
  <c r="G58" i="3"/>
  <c r="G59" i="3"/>
  <c r="G60" i="3"/>
  <c r="G61" i="3"/>
  <c r="G62" i="3"/>
  <c r="G63" i="3"/>
  <c r="G64" i="3"/>
  <c r="G45" i="3"/>
  <c r="F45" i="3"/>
  <c r="G27" i="3"/>
  <c r="G28" i="3"/>
  <c r="G29" i="3"/>
  <c r="G30" i="3"/>
  <c r="G31" i="3"/>
  <c r="G32" i="3"/>
  <c r="G33" i="3"/>
  <c r="G34" i="3"/>
  <c r="G35" i="3"/>
  <c r="G36" i="3"/>
  <c r="G37" i="3"/>
  <c r="G38" i="3"/>
  <c r="G39" i="3"/>
  <c r="G40" i="3"/>
  <c r="G41" i="3"/>
  <c r="G42" i="3"/>
  <c r="G43" i="3"/>
  <c r="G44" i="3"/>
  <c r="G25" i="3"/>
  <c r="F25" i="3"/>
  <c r="G7" i="3"/>
  <c r="G8" i="3"/>
  <c r="G9" i="3"/>
  <c r="G10" i="3"/>
  <c r="G11" i="3"/>
  <c r="G12" i="3"/>
  <c r="G13" i="3"/>
  <c r="G14" i="3"/>
  <c r="G15" i="3"/>
  <c r="G16" i="3"/>
  <c r="G17" i="3"/>
  <c r="G18" i="3"/>
  <c r="G19" i="3"/>
  <c r="G20" i="3"/>
  <c r="G21" i="3"/>
  <c r="G22" i="3"/>
  <c r="G23" i="3"/>
  <c r="G24" i="3"/>
  <c r="F65" i="2"/>
  <c r="G65" i="2" s="1"/>
  <c r="G47" i="2"/>
  <c r="G48" i="2"/>
  <c r="G49" i="2"/>
  <c r="G50" i="2"/>
  <c r="G51" i="2"/>
  <c r="G52" i="2"/>
  <c r="G53" i="2"/>
  <c r="G54" i="2"/>
  <c r="G55" i="2"/>
  <c r="G56" i="2"/>
  <c r="G57" i="2"/>
  <c r="G58" i="2"/>
  <c r="G59" i="2"/>
  <c r="G60" i="2"/>
  <c r="G61" i="2"/>
  <c r="G62" i="2"/>
  <c r="G63" i="2"/>
  <c r="G64" i="2"/>
  <c r="F45" i="2"/>
  <c r="G45" i="2" s="1"/>
  <c r="G27" i="2"/>
  <c r="G28" i="2"/>
  <c r="G29" i="2"/>
  <c r="G30" i="2"/>
  <c r="G31" i="2"/>
  <c r="G32" i="2"/>
  <c r="G33" i="2"/>
  <c r="G34" i="2"/>
  <c r="G35" i="2"/>
  <c r="G36" i="2"/>
  <c r="G37" i="2"/>
  <c r="G38" i="2"/>
  <c r="G39" i="2"/>
  <c r="G40" i="2"/>
  <c r="G41" i="2"/>
  <c r="G42" i="2"/>
  <c r="G43" i="2"/>
  <c r="G44" i="2"/>
  <c r="F25" i="2"/>
  <c r="F87" i="2" s="1"/>
  <c r="G87" i="2" s="1"/>
  <c r="G7" i="2"/>
  <c r="G8" i="2"/>
  <c r="G9" i="2"/>
  <c r="G10" i="2"/>
  <c r="G11" i="2"/>
  <c r="G12" i="2"/>
  <c r="G13" i="2"/>
  <c r="G14" i="2"/>
  <c r="G15" i="2"/>
  <c r="G16" i="2"/>
  <c r="G17" i="2"/>
  <c r="G18" i="2"/>
  <c r="G19" i="2"/>
  <c r="G20" i="2"/>
  <c r="G21" i="2"/>
  <c r="G22" i="2"/>
  <c r="G23" i="2"/>
  <c r="G24" i="2"/>
  <c r="G127" i="1"/>
  <c r="F127" i="1"/>
  <c r="G125" i="1"/>
  <c r="F125" i="1"/>
  <c r="G107" i="1"/>
  <c r="G108" i="1"/>
  <c r="G109" i="1"/>
  <c r="G110" i="1"/>
  <c r="G111" i="1"/>
  <c r="G112" i="1"/>
  <c r="G113" i="1"/>
  <c r="G114" i="1"/>
  <c r="G115" i="1"/>
  <c r="G116" i="1"/>
  <c r="G117" i="1"/>
  <c r="G118" i="1"/>
  <c r="G119" i="1"/>
  <c r="G120" i="1"/>
  <c r="G121" i="1"/>
  <c r="G122" i="1"/>
  <c r="G123" i="1"/>
  <c r="G124" i="1"/>
  <c r="G105" i="1"/>
  <c r="F105" i="1"/>
  <c r="G87" i="1"/>
  <c r="G88" i="1"/>
  <c r="G89" i="1"/>
  <c r="G90" i="1"/>
  <c r="G91" i="1"/>
  <c r="G92" i="1"/>
  <c r="G93" i="1"/>
  <c r="G94" i="1"/>
  <c r="G95" i="1"/>
  <c r="G96" i="1"/>
  <c r="G97" i="1"/>
  <c r="G98" i="1"/>
  <c r="G99" i="1"/>
  <c r="G100" i="1"/>
  <c r="G101" i="1"/>
  <c r="G102" i="1"/>
  <c r="G103" i="1"/>
  <c r="G104" i="1"/>
  <c r="G85" i="1"/>
  <c r="F85" i="1"/>
  <c r="G67" i="1"/>
  <c r="G68" i="1"/>
  <c r="G69" i="1"/>
  <c r="G70" i="1"/>
  <c r="G71" i="1"/>
  <c r="G72" i="1"/>
  <c r="G73" i="1"/>
  <c r="G74" i="1"/>
  <c r="G75" i="1"/>
  <c r="G76" i="1"/>
  <c r="G77" i="1"/>
  <c r="G78" i="1"/>
  <c r="G79" i="1"/>
  <c r="G80" i="1"/>
  <c r="G81" i="1"/>
  <c r="G82" i="1"/>
  <c r="G83" i="1"/>
  <c r="G84" i="1"/>
  <c r="G65" i="1"/>
  <c r="F65" i="1"/>
  <c r="G47" i="1"/>
  <c r="G48" i="1"/>
  <c r="G49" i="1"/>
  <c r="G50" i="1"/>
  <c r="G51" i="1"/>
  <c r="G52" i="1"/>
  <c r="G53" i="1"/>
  <c r="G54" i="1"/>
  <c r="G55" i="1"/>
  <c r="G56" i="1"/>
  <c r="G57" i="1"/>
  <c r="G58" i="1"/>
  <c r="G59" i="1"/>
  <c r="G60" i="1"/>
  <c r="G61" i="1"/>
  <c r="G62" i="1"/>
  <c r="G63" i="1"/>
  <c r="G64" i="1"/>
  <c r="G45" i="1"/>
  <c r="F45" i="1"/>
  <c r="G27" i="1"/>
  <c r="G28" i="1"/>
  <c r="G29" i="1"/>
  <c r="G30" i="1"/>
  <c r="G31" i="1"/>
  <c r="G32" i="1"/>
  <c r="G33" i="1"/>
  <c r="G34" i="1"/>
  <c r="G35" i="1"/>
  <c r="G36" i="1"/>
  <c r="G37" i="1"/>
  <c r="G38" i="1"/>
  <c r="G39" i="1"/>
  <c r="G40" i="1"/>
  <c r="G41" i="1"/>
  <c r="G42" i="1"/>
  <c r="G43" i="1"/>
  <c r="G44" i="1"/>
  <c r="G25" i="1"/>
  <c r="F25" i="1"/>
  <c r="G7" i="1"/>
  <c r="G8" i="1"/>
  <c r="G9" i="1"/>
  <c r="G10" i="1"/>
  <c r="G11" i="1"/>
  <c r="G12" i="1"/>
  <c r="G13" i="1"/>
  <c r="G14" i="1"/>
  <c r="G15" i="1"/>
  <c r="G16" i="1"/>
  <c r="G17" i="1"/>
  <c r="G18" i="1"/>
  <c r="G19" i="1"/>
  <c r="G20" i="1"/>
  <c r="G21" i="1"/>
  <c r="G22" i="1"/>
  <c r="G23" i="1"/>
  <c r="G24" i="1"/>
  <c r="G25" i="2" l="1"/>
  <c r="C31" i="8"/>
  <c r="D31" i="8" s="1"/>
  <c r="D11" i="8"/>
  <c r="G6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heemong</author>
  </authors>
  <commentList>
    <comment ref="G11" authorId="0" shapeId="0" xr:uid="{8E976A19-658C-492F-9264-A8DB12C58A50}">
      <text>
        <r>
          <rPr>
            <b/>
            <sz val="9"/>
            <color indexed="81"/>
            <rFont val="Tahoma"/>
            <family val="2"/>
          </rPr>
          <t>heemong:</t>
        </r>
        <r>
          <rPr>
            <sz val="9"/>
            <color indexed="81"/>
            <rFont val="Tahoma"/>
            <family val="2"/>
          </rPr>
          <t xml:space="preserve">
heemong:
타미스 원데이 왕복 셔틀 $36 × 2인</t>
        </r>
      </text>
    </comment>
    <comment ref="G18" authorId="0" shapeId="0" xr:uid="{935FB397-F5A1-4E79-B9A4-C1833CE07AC4}">
      <text>
        <r>
          <rPr>
            <b/>
            <sz val="9"/>
            <color indexed="81"/>
            <rFont val="Tahoma"/>
            <family val="2"/>
          </rPr>
          <t>heemong:
5일 기준 예상 ($400)</t>
        </r>
      </text>
    </comment>
    <comment ref="G19" authorId="0" shapeId="0" xr:uid="{DD404DC5-0122-4E63-A2AB-8B9FBCEED521}">
      <text>
        <r>
          <rPr>
            <b/>
            <sz val="9"/>
            <color indexed="81"/>
            <rFont val="Tahoma"/>
            <family val="2"/>
          </rPr>
          <t>heemong:</t>
        </r>
        <r>
          <rPr>
            <sz val="9"/>
            <color indexed="81"/>
            <rFont val="Tahoma"/>
            <family val="2"/>
          </rPr>
          <t xml:space="preserve">
게티 센터 주차 $25</t>
        </r>
      </text>
    </comment>
    <comment ref="G20" authorId="0" shapeId="0" xr:uid="{EECF29F9-C6EC-42F9-88FB-8C21C04C9109}">
      <text>
        <r>
          <rPr>
            <b/>
            <sz val="9"/>
            <color indexed="81"/>
            <rFont val="Tahoma"/>
            <family val="2"/>
          </rPr>
          <t>heemong:
현대해상 실제 가입 금액 (2인, 13일)</t>
        </r>
      </text>
    </comment>
    <comment ref="G21" authorId="0" shapeId="0" xr:uid="{684A7083-F449-44AF-B8E3-D49AE8EED9D2}">
      <text>
        <r>
          <rPr>
            <b/>
            <sz val="9"/>
            <color indexed="81"/>
            <rFont val="Tahoma"/>
            <family val="2"/>
          </rPr>
          <t>heemong:
2인 기준 ($35)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heemong</author>
  </authors>
  <commentList>
    <comment ref="B3" authorId="0" shapeId="0" xr:uid="{6E61E845-A5D8-468A-B851-15C34D62F640}">
      <text>
        <r>
          <rPr>
            <b/>
            <sz val="9"/>
            <color indexed="81"/>
            <rFont val="Tahoma"/>
            <family val="2"/>
          </rPr>
          <t>heemong:</t>
        </r>
        <r>
          <rPr>
            <sz val="9"/>
            <color indexed="81"/>
            <rFont val="Tahoma"/>
            <family val="2"/>
          </rPr>
          <t xml:space="preserve">
논의 가능 입력값</t>
        </r>
      </text>
    </comment>
    <comment ref="C6" authorId="0" shapeId="0" xr:uid="{29057D91-E800-40D4-9181-2D1FA6F950DA}">
      <text>
        <r>
          <rPr>
            <b/>
            <sz val="9"/>
            <color indexed="81"/>
            <rFont val="Tahoma"/>
            <family val="2"/>
          </rPr>
          <t>heemong:</t>
        </r>
        <r>
          <rPr>
            <sz val="9"/>
            <color indexed="81"/>
            <rFont val="Tahoma"/>
            <family val="2"/>
          </rPr>
          <t xml:space="preserve">
인터파크투어 예약, NOL A2938067 / D83SKT, ₩1,793,400 결제완료</t>
        </r>
      </text>
    </comment>
    <comment ref="C7" authorId="0" shapeId="0" xr:uid="{25BE2F4B-DC27-4EF4-9995-9FB0E2432116}">
      <text>
        <r>
          <rPr>
            <b/>
            <sz val="9"/>
            <color indexed="81"/>
            <rFont val="Tahoma"/>
            <family val="2"/>
          </rPr>
          <t>JFK→MIA 델타 DL1514 2인 합계
• KIM CHAEYEON 티켓 #0062409793257: $107.44
• KIM BOHYEON 티켓 #0062409793258: $107.44
각각 Base Fare $184.19 + Tax $29.21 = $213.40, eCredit $204.96 + Service Fee $99.00 적용 후 카드결제 $107.44</t>
        </r>
      </text>
    </comment>
    <comment ref="C8" authorId="0" shapeId="0" xr:uid="{637B288E-7FA0-49D8-8A8E-2F138E536111}">
      <text>
        <r>
          <rPr>
            <b/>
            <sz val="9"/>
            <color indexed="81"/>
            <rFont val="Tahoma"/>
            <family val="2"/>
          </rPr>
          <t>heemong:</t>
        </r>
        <r>
          <rPr>
            <sz val="9"/>
            <color indexed="81"/>
            <rFont val="Tahoma"/>
            <family val="2"/>
          </rPr>
          <t xml:space="preserve">
트립닷컴 예약번호 1400824982433821
PNR: KXRXAE / e-ticket 279-6320085184, 279-6320085185
6/9(화) FLL 09:20 → LAX 12:04, 제트블루 B62801, 5h44m
KIM CHAEYEON + KIM BOHYEON 2인, 일반석
운임 180,200 + 세금 35,700 + 수하물 55,600 + 발권수수료 10,000 = ₩563,000 (신한카드, 26.3.1)</t>
        </r>
      </text>
    </comment>
    <comment ref="C11" authorId="0" shapeId="0" xr:uid="{FC8F1D77-D4D5-44B6-BB3B-9192CFAD4E00}">
      <text>
        <r>
          <rPr>
            <b/>
            <sz val="9"/>
            <color indexed="81"/>
            <rFont val="Tahoma"/>
            <family val="2"/>
          </rPr>
          <t>여기어때 바우처 결제완료 ₩2,740,070 (하나외환카드, 2026-01-13). Destination Fee KRW 294,730은 별도</t>
        </r>
      </text>
    </comment>
    <comment ref="C12" authorId="0" shapeId="0" xr:uid="{48350A5A-D44B-434B-910B-D3C621846EC0}">
      <text>
        <r>
          <rPr>
            <b/>
            <sz val="9"/>
            <color indexed="81"/>
            <rFont val="Tahoma"/>
            <family val="2"/>
          </rPr>
          <t>하나투어 바우첸 결제완료 ₩2,062,698 (3박). 리조트피 USD 50.16/박은 현지 별도 결제</t>
        </r>
      </text>
    </comment>
    <comment ref="C13" authorId="0" shapeId="0" xr:uid="{3DD698A5-BDD0-4F0E-A17A-FEF6A0F9C754}">
      <text>
        <r>
          <rPr>
            <b/>
            <sz val="9"/>
            <color indexed="81"/>
            <rFont val="Tahoma"/>
            <family val="2"/>
          </rPr>
          <t>heemong:</t>
        </r>
        <r>
          <rPr>
            <sz val="9"/>
            <color indexed="81"/>
            <rFont val="Tahoma"/>
            <family val="2"/>
          </rPr>
          <t xml:space="preserve">
에어비앤비 결제완료 ₩1,402,628 (₩424,480 x 4박 - 특별가제안 ₩295,292)</t>
        </r>
      </text>
    </comment>
    <comment ref="D19" authorId="0" shapeId="0" xr:uid="{EE33BB7D-01C8-479B-AE6F-D958E73EB399}">
      <text>
        <r>
          <rPr>
            <b/>
            <sz val="9"/>
            <color indexed="81"/>
            <rFont val="Tahoma"/>
            <family val="2"/>
          </rPr>
          <t>heemong:</t>
        </r>
        <r>
          <rPr>
            <sz val="9"/>
            <color indexed="81"/>
            <rFont val="Tahoma"/>
            <family val="2"/>
          </rPr>
          <t xml:space="preserve">
여기어때 바우처 명시 도착일자 환율</t>
        </r>
      </text>
    </comment>
    <comment ref="C20" authorId="0" shapeId="0" xr:uid="{0B8A9885-EC44-45D0-BDD1-8A00083CD1E8}">
      <text>
        <r>
          <rPr>
            <b/>
            <sz val="9"/>
            <color indexed="81"/>
            <rFont val="Tahoma"/>
            <family val="2"/>
          </rPr>
          <t>heemong:</t>
        </r>
        <r>
          <rPr>
            <sz val="9"/>
            <color indexed="81"/>
            <rFont val="Tahoma"/>
            <family val="2"/>
          </rPr>
          <t xml:space="preserve">
USD 50.16/박 × 3박 - 해변이용, 피트니스, 스파, 인터넷 등 포함</t>
        </r>
      </text>
    </comment>
    <comment ref="C21" authorId="0" shapeId="0" xr:uid="{48D22B38-4315-41A2-B4B9-0392CED3C016}">
      <text>
        <r>
          <rPr>
            <b/>
            <sz val="9"/>
            <color indexed="81"/>
            <rFont val="Tahoma"/>
            <family val="2"/>
          </rPr>
          <t>heemong:</t>
        </r>
        <r>
          <rPr>
            <sz val="9"/>
            <color indexed="81"/>
            <rFont val="Tahoma"/>
            <family val="2"/>
          </rPr>
          <t xml:space="preserve">
성인 USD 5~42/인, 2인 3일 최대 기준</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heemong</author>
  </authors>
  <commentList>
    <comment ref="B4" authorId="0" shapeId="0" xr:uid="{A9DD793C-4345-4224-BEE8-D598467B70A4}">
      <text>
        <r>
          <rPr>
            <b/>
            <sz val="9"/>
            <color indexed="81"/>
            <rFont val="Tahoma"/>
            <family val="2"/>
          </rPr>
          <t>heemong:</t>
        </r>
        <r>
          <rPr>
            <sz val="9"/>
            <color indexed="81"/>
            <rFont val="Tahoma"/>
            <family val="2"/>
          </rPr>
          <t xml:space="preserve">
환율은 출발 직전에 업데이트하세요. 모든 시트의 KRW 환산이 이 값을 참조합니다.</t>
        </r>
      </text>
    </comment>
  </commentList>
</comments>
</file>

<file path=xl/sharedStrings.xml><?xml version="1.0" encoding="utf-8"?>
<sst xmlns="http://schemas.openxmlformats.org/spreadsheetml/2006/main" count="1713" uniqueCount="989">
  <si>
    <t>여행기간</t>
  </si>
  <si>
    <t>06:00 ~ 07:00</t>
  </si>
  <si>
    <t>07:00 ~ 08:00</t>
  </si>
  <si>
    <t>08:00 ~ 09:00</t>
  </si>
  <si>
    <t>09:00 ~ 10:00</t>
  </si>
  <si>
    <t>10:00 ~ 11:00</t>
  </si>
  <si>
    <t>11:00 ~ 12:00</t>
  </si>
  <si>
    <t>12:00 ~ 13:00</t>
  </si>
  <si>
    <t>13:00 ~ 14:00</t>
  </si>
  <si>
    <t>14:00 ~ 15:00</t>
  </si>
  <si>
    <t>15:00 ~ 16:00</t>
  </si>
  <si>
    <t>16:00 ~ 17:00</t>
  </si>
  <si>
    <t>17:00 ~ 18:00</t>
  </si>
  <si>
    <t>18:00 ~ 19:00</t>
  </si>
  <si>
    <t>19:00 ~ 20:00</t>
  </si>
  <si>
    <t>20:00 ~ 21:00</t>
  </si>
  <si>
    <t>21:00 ~ 22:00</t>
  </si>
  <si>
    <t>22:00 ~ 23:00</t>
  </si>
  <si>
    <t>밀레니엄 힐튼 뉴욕 유엔 원플라자</t>
  </si>
  <si>
    <t>23:00 ~ 00:00</t>
  </si>
  <si>
    <t>숙취해소제</t>
  </si>
  <si>
    <t>치약</t>
  </si>
  <si>
    <t>변압기</t>
  </si>
  <si>
    <t>토끼인형</t>
  </si>
  <si>
    <t>선글라스</t>
  </si>
  <si>
    <t>샤워타올</t>
  </si>
  <si>
    <t>마스크팩</t>
  </si>
  <si>
    <t>쿨링스프레이</t>
  </si>
  <si>
    <t>손풍기</t>
  </si>
  <si>
    <t>클렌징폼</t>
  </si>
  <si>
    <t>소화제</t>
  </si>
  <si>
    <t>지사제</t>
  </si>
  <si>
    <t>데일밴드</t>
  </si>
  <si>
    <t>크로스백</t>
  </si>
  <si>
    <t>13박14일 (6/1 ~ 6/14)</t>
  </si>
  <si>
    <t>체류일수</t>
  </si>
  <si>
    <t>환율 (1 USD =)</t>
  </si>
  <si>
    <t>항공편 (출국)</t>
  </si>
  <si>
    <t>호텔</t>
  </si>
  <si>
    <t>예약번호</t>
  </si>
  <si>
    <t>비상연락처</t>
  </si>
  <si>
    <t>대사관: +1-202-939-5600</t>
  </si>
  <si>
    <t>체크인</t>
  </si>
  <si>
    <t>체크아웃</t>
  </si>
  <si>
    <t>📅 일자</t>
  </si>
  <si>
    <t>⏰ 시간</t>
  </si>
  <si>
    <t>📍 장소</t>
  </si>
  <si>
    <t>🚕 이동</t>
  </si>
  <si>
    <t>📌 일정</t>
  </si>
  <si>
    <t>💵 USD</t>
  </si>
  <si>
    <t>💰 KRW</t>
  </si>
  <si>
    <t>✅ 체크</t>
  </si>
  <si>
    <t>일일 합계</t>
  </si>
  <si>
    <t>🗽 뉴욕 총 예산</t>
  </si>
  <si>
    <t>💝 신혼여행 준비물 체크리스트 💝</t>
  </si>
  <si>
    <t>항목</t>
  </si>
  <si>
    <t>비고</t>
  </si>
  <si>
    <t>✅ 진행률</t>
  </si>
  <si>
    <t>🛂 필수 서류 (절대 빠지면 안 됨)</t>
  </si>
  <si>
    <t>여권 (유효기간 6개월 이상)</t>
  </si>
  <si>
    <t>출국 전 반드시 확인</t>
  </si>
  <si>
    <t>ESTA 승인서 출력본</t>
  </si>
  <si>
    <t>유효기간 2년</t>
  </si>
  <si>
    <t>전자항공권 (e-Ticket)</t>
  </si>
  <si>
    <t>스크린샷 + 출력본</t>
  </si>
  <si>
    <t>호텔 바우처 (전 일정)</t>
  </si>
  <si>
    <t>출력본 + 모바일</t>
  </si>
  <si>
    <t>국제운전면허증</t>
  </si>
  <si>
    <t>LA 렌터카 시 필수</t>
  </si>
  <si>
    <t>여행자보험 증서</t>
  </si>
  <si>
    <t>여권 사본 (분실 대비)</t>
  </si>
  <si>
    <t>별도 보관</t>
  </si>
  <si>
    <t>증명사진 2매</t>
  </si>
  <si>
    <t>여권 분실 시</t>
  </si>
  <si>
    <t>💳 현금/카드</t>
  </si>
  <si>
    <t>여권 지갑</t>
  </si>
  <si>
    <t>해외결제 신용카드 2장</t>
  </si>
  <si>
    <t>VISA/Master 분산</t>
  </si>
  <si>
    <t>체크카드 (트래블카드)</t>
  </si>
  <si>
    <t>트래블월렛/하나 등</t>
  </si>
  <si>
    <t>USD 현금</t>
  </si>
  <si>
    <t>팁/소액용 $1, $5 위주</t>
  </si>
  <si>
    <t>원화 (공항용)</t>
  </si>
  <si>
    <t>📱 전자기기</t>
  </si>
  <si>
    <t>휴대폰</t>
  </si>
  <si>
    <t>휴대폰 충전기 + 케이블</t>
  </si>
  <si>
    <t>보조배터리 (기내 반입만)</t>
  </si>
  <si>
    <t>위탁수하물 금지</t>
  </si>
  <si>
    <t>멀티 어댑터 (110V/A타입)</t>
  </si>
  <si>
    <t>미국은 A타입 플러그</t>
  </si>
  <si>
    <t>고출력 기기용</t>
  </si>
  <si>
    <t>노트북/태블릿</t>
  </si>
  <si>
    <t>필요 시</t>
  </si>
  <si>
    <t>이어폰</t>
  </si>
  <si>
    <t>필름카메라 + 필름</t>
  </si>
  <si>
    <t>X-ray 검색대 주의</t>
  </si>
  <si>
    <t>인스탁스 + 필름</t>
  </si>
  <si>
    <t>셀카봉/짐벌</t>
  </si>
  <si>
    <t>메모리카드/USB</t>
  </si>
  <si>
    <t>상의 6벌</t>
  </si>
  <si>
    <t>—</t>
  </si>
  <si>
    <t>13박이라 +2벌 추천</t>
  </si>
  <si>
    <t>하의 5벌</t>
  </si>
  <si>
    <t>속옷 7벌</t>
  </si>
  <si>
    <t>양말 7켤레</t>
  </si>
  <si>
    <t>겉옷 1벌 (가디건/자켓)</t>
  </si>
  <si>
    <t>기내/냉방용</t>
  </si>
  <si>
    <t>수영복</t>
  </si>
  <si>
    <t>마이애미 비치</t>
  </si>
  <si>
    <t>래시가드</t>
  </si>
  <si>
    <t>잠옷 2벌</t>
  </si>
  <si>
    <t>편한 신발 (운동화)</t>
  </si>
  <si>
    <t>많이 걸음</t>
  </si>
  <si>
    <t>슬리퍼/샌들</t>
  </si>
  <si>
    <t>드레시한 옷 1세트</t>
  </si>
  <si>
    <t>고급 레스토랑/공연</t>
  </si>
  <si>
    <t>모자</t>
  </si>
  <si>
    <t>햇빛 강함</t>
  </si>
  <si>
    <t>하의/원피스 5벌</t>
  </si>
  <si>
    <t>양말/스타킹 7켤레</t>
  </si>
  <si>
    <t>래시가드/비치웨어</t>
  </si>
  <si>
    <t>샌들/슬리퍼</t>
  </si>
  <si>
    <t>양산/모자</t>
  </si>
  <si>
    <t>🧴 세면도구/화장품 (공용)</t>
  </si>
  <si>
    <t>칫솔 2개</t>
  </si>
  <si>
    <t>샴푸/린스 (소분)</t>
  </si>
  <si>
    <t>100ml 이하</t>
  </si>
  <si>
    <t>바디워시 (소분)</t>
  </si>
  <si>
    <t>수건 1~2장</t>
  </si>
  <si>
    <t>호텔에 있지만 비치용</t>
  </si>
  <si>
    <t>면도기 (전기/일회용)</t>
  </si>
  <si>
    <t>헤어드라이기</t>
  </si>
  <si>
    <t>호텔에 있긴 함</t>
  </si>
  <si>
    <t>헤어 고데기</t>
  </si>
  <si>
    <t>변압기 필요</t>
  </si>
  <si>
    <t>빗</t>
  </si>
  <si>
    <t>선크림 (강한 자외선용)</t>
  </si>
  <si>
    <t>SPF50+</t>
  </si>
  <si>
    <t>넉넉히</t>
  </si>
  <si>
    <t>향수</t>
  </si>
  <si>
    <t>💊 상비약</t>
  </si>
  <si>
    <t>감기약/해열제</t>
  </si>
  <si>
    <t>진통제 (타이레놀)</t>
  </si>
  <si>
    <t>멀미약</t>
  </si>
  <si>
    <t>밴드/거즈</t>
  </si>
  <si>
    <t>연고 (마데카솔/후시딘)</t>
  </si>
  <si>
    <t>여드름 패치</t>
  </si>
  <si>
    <t>개인 처방약</t>
  </si>
  <si>
    <t>영문 처방전 동봉</t>
  </si>
  <si>
    <t>멀티비타민</t>
  </si>
  <si>
    <t>🌞 여름/비치용품 (마이애미 대비)</t>
  </si>
  <si>
    <t>선크림 (바디용 대용량)</t>
  </si>
  <si>
    <t>애프터선/알로에젤</t>
  </si>
  <si>
    <t>모기퇴치제/스티커</t>
  </si>
  <si>
    <t>방수팩</t>
  </si>
  <si>
    <t>비치/수영장</t>
  </si>
  <si>
    <t>비치타올</t>
  </si>
  <si>
    <t>물안경/스노클</t>
  </si>
  <si>
    <t>🎒 기타</t>
  </si>
  <si>
    <t>캐리어 (위탁)</t>
  </si>
  <si>
    <t>기내용 캐리어/백팩</t>
  </si>
  <si>
    <t>보조가방 (관광용)</t>
  </si>
  <si>
    <t>에코백/장보기 가방</t>
  </si>
  <si>
    <t>지퍼백 (소분/방수)</t>
  </si>
  <si>
    <t>여러 사이즈</t>
  </si>
  <si>
    <t>빨래망/세탁세제 시트</t>
  </si>
  <si>
    <t>장기 여행</t>
  </si>
  <si>
    <t>우산/우비</t>
  </si>
  <si>
    <t>목베개/안대/귀마개</t>
  </si>
  <si>
    <t>기내용</t>
  </si>
  <si>
    <t>압축팩</t>
  </si>
  <si>
    <t>옷 부피 줄임</t>
  </si>
  <si>
    <t>슬리퍼 (기내용)</t>
  </si>
  <si>
    <t>🐰</t>
  </si>
  <si>
    <t>여행 일기/펜</t>
  </si>
  <si>
    <t>♥ 신혼여행 - 마이애미 ♥</t>
  </si>
  <si>
    <t>항공편</t>
  </si>
  <si>
    <t>🏖️ 마이애미 총 예산</t>
  </si>
  <si>
    <t>♥ 신혼여행 - LA ♥</t>
  </si>
  <si>
    <t>🌴 LA 총 예산</t>
  </si>
  <si>
    <t>밀레니엄 힐튼</t>
  </si>
  <si>
    <t>하이라인 파크</t>
  </si>
  <si>
    <t>Grand Central</t>
  </si>
  <si>
    <t>Times Square</t>
  </si>
  <si>
    <t>🗽 자유의 여신상 페리</t>
  </si>
  <si>
    <t>📝 뉴욕 위시리스트</t>
  </si>
  <si>
    <t>🎭 라이언킹 (뮤지컬)</t>
  </si>
  <si>
    <t>🏛️ 9/11 박물관 (약 2시간)</t>
  </si>
  <si>
    <t>🌉 브루클린 브리지 / 덤보</t>
  </si>
  <si>
    <t>🌳 센트럴파크</t>
  </si>
  <si>
    <t>🛍️ 첼시마켓 → 하이라인 → 베슬</t>
  </si>
  <si>
    <t>🎨 구겐하임 미술관</t>
  </si>
  <si>
    <t>🍕 먹거리</t>
  </si>
  <si>
    <t xml:space="preserve">  · 조스피자</t>
  </si>
  <si>
    <t xml:space="preserve">  · 중국음식</t>
  </si>
  <si>
    <t xml:space="preserve">  · 핫도그</t>
  </si>
  <si>
    <t xml:space="preserve">  · 스테이크</t>
  </si>
  <si>
    <t xml:space="preserve">  · 맥주</t>
  </si>
  <si>
    <t>로우스 마이애미 비치 호텔</t>
  </si>
  <si>
    <t>MIA 공항</t>
  </si>
  <si>
    <t>로우스 마이애미</t>
  </si>
  <si>
    <t>Lincoln Road</t>
  </si>
  <si>
    <t>Trader Joe's</t>
  </si>
  <si>
    <t>Versace Mansion</t>
  </si>
  <si>
    <t>호텔 풀</t>
  </si>
  <si>
    <t>Joe's Stone Crab</t>
  </si>
  <si>
    <t>📝 마이애미 위시리스트</t>
  </si>
  <si>
    <t>🏊 풀파티</t>
  </si>
  <si>
    <t>🪩 클럽</t>
  </si>
  <si>
    <t>🦀 조스 스톤크랩</t>
  </si>
  <si>
    <t>🛍️ 아울렛</t>
  </si>
  <si>
    <t>🏖️ 해변</t>
  </si>
  <si>
    <t>🥪 쿠바 샌드위치</t>
  </si>
  <si>
    <t>🏛️ 베르사체 맨션</t>
  </si>
  <si>
    <t>🌴 리틀 하바나</t>
  </si>
  <si>
    <t>🍕 볼보 피자</t>
  </si>
  <si>
    <t>Griffith Observatory</t>
  </si>
  <si>
    <t>🎢 유니버설 스튜디오</t>
  </si>
  <si>
    <t>Universal Studios</t>
  </si>
  <si>
    <t>🎬 워너브라더스 스튜디오 투어</t>
  </si>
  <si>
    <t>🎨 게티 미술관</t>
  </si>
  <si>
    <t>Getty Center</t>
  </si>
  <si>
    <t>Santa Monica</t>
  </si>
  <si>
    <t>Venice Beach</t>
  </si>
  <si>
    <t>LAX</t>
  </si>
  <si>
    <t>📝 LA 위시리스트</t>
  </si>
  <si>
    <t>🏖️ 산타모니카 비치</t>
  </si>
  <si>
    <t>🌃 그리피스 천문대</t>
  </si>
  <si>
    <t>🌴 베니스 비치</t>
  </si>
  <si>
    <t>⭐ 할리우드</t>
  </si>
  <si>
    <t>🚶 도보</t>
  </si>
  <si>
    <t>🚇 지하철</t>
  </si>
  <si>
    <t>🚶 도보 5분</t>
  </si>
  <si>
    <t>✈️ 항공</t>
  </si>
  <si>
    <t>🚕 우버 (공항→호텔)</t>
  </si>
  <si>
    <t>🚶 도보 (호텔 근처)</t>
  </si>
  <si>
    <t>🚕 우버 (~25분)</t>
  </si>
  <si>
    <t>🚕 우버</t>
  </si>
  <si>
    <t>🚗 렌터카</t>
  </si>
  <si>
    <t>🚗 호텔 → 유니버설 (~25분)</t>
  </si>
  <si>
    <t>🚗 유니버설 인근</t>
  </si>
  <si>
    <t>🚗 호텔 → WB 스튜디오</t>
  </si>
  <si>
    <t>🚗 트레이더조</t>
  </si>
  <si>
    <t>🚗 호텔 → 게티 (주차 $20)</t>
  </si>
  <si>
    <t>🚗 게티 → 산타모니카 (~20분)</t>
  </si>
  <si>
    <t>🚶 산타모니카 → 베니스 (도보 30분)</t>
  </si>
  <si>
    <t>🚗 LAX 렌터카 반납</t>
  </si>
  <si>
    <t>🚗 렌터카 메모</t>
  </si>
  <si>
    <t xml:space="preserve">  · 국제운전면허증 + 한국면허증</t>
  </si>
  <si>
    <t xml:space="preserve">  · 신용카드 (보증금)</t>
  </si>
  <si>
    <t xml:space="preserve">  · 풀커버 보험 권장</t>
  </si>
  <si>
    <t xml:space="preserve">  · 주유소: 셀프 (Chevron/Shell)</t>
  </si>
  <si>
    <t xml:space="preserve">  · 게티/유니버설 주차비 별도</t>
  </si>
  <si>
    <t>✈️ 22:30 뉴어크(EWR) 도착</t>
  </si>
  <si>
    <t>1일차
6월 1일 (월)
도착</t>
  </si>
  <si>
    <t>2일차
6월 2일 (화)</t>
  </si>
  <si>
    <t>3일차
6월 3일 (수)</t>
  </si>
  <si>
    <t>4일차
6월 4일 (목)</t>
  </si>
  <si>
    <t>5일차
6월 5일 (금)</t>
  </si>
  <si>
    <t>🚖 우버 → 호텔 체크인</t>
  </si>
  <si>
    <t>우버/택시 (~30분)</t>
  </si>
  <si>
    <t>6/1 (월) 22:30 이후</t>
  </si>
  <si>
    <t>6/6 (토) 오전</t>
  </si>
  <si>
    <t>뉴욕 5일 (6/1~6/5) | 마이애미 3일 | LA 5일</t>
  </si>
  <si>
    <t>LA 5일 (6/9~6/13) | 6/13 오전 출국</t>
  </si>
  <si>
    <t>5일차
6월 13일 (토)
출국</t>
  </si>
  <si>
    <t>6/9 (월) 12:00 이후</t>
  </si>
  <si>
    <t>6/13 (토) 오전</t>
  </si>
  <si>
    <t xml:space="preserve">  · 반납: LAX (6/13 오전)</t>
  </si>
  <si>
    <t>6/6 (토) 오후</t>
  </si>
  <si>
    <t>6/8 (월) 오전</t>
  </si>
  <si>
    <t>마이애미 3일 (6/6~6/8)</t>
  </si>
  <si>
    <t>FLL 공항</t>
  </si>
  <si>
    <t>FLL T3</t>
  </si>
  <si>
    <t>LAX T1</t>
  </si>
  <si>
    <t xml:space="preserve">  · 픽업: LAX (6/9 12:04 이후)</t>
  </si>
  <si>
    <t>Warner Bros. Studio</t>
  </si>
  <si>
    <t>✓ 예약완료</t>
  </si>
  <si>
    <t>🎬 워너브라더스 예약</t>
  </si>
  <si>
    <t xml:space="preserve">  · 일시: 6/11 (목) 09:00</t>
  </si>
  <si>
    <t xml:space="preserve">  · 티켓: Studio Tour Plus × 2</t>
  </si>
  <si>
    <t xml:space="preserve">  · 금액: $320 (AMEX 결제완료)</t>
  </si>
  <si>
    <t xml:space="preserve">  · 예약번호: 20260419-167513020</t>
  </si>
  <si>
    <t>JFK T4</t>
  </si>
  <si>
    <t>DUMBO</t>
  </si>
  <si>
    <t>🚇 지하철 / 우버</t>
  </si>
  <si>
    <t>🚇 N/Q/R/W → Times Sq</t>
  </si>
  <si>
    <t>🚶 도보 (워킹)</t>
  </si>
  <si>
    <t>Metropolitan Museum</t>
  </si>
  <si>
    <t>Wynwood Walls</t>
  </si>
  <si>
    <t>🚕 우버 (~15분)</t>
  </si>
  <si>
    <t>In-N-Out</t>
  </si>
  <si>
    <t>Beverly Hills</t>
  </si>
  <si>
    <t>🚗 렌터카 (워너 → 베벌리, ~20분)</t>
  </si>
  <si>
    <t>The Broad / LACMA</t>
  </si>
  <si>
    <t>🚗 렌터카 (다운타운 이동)</t>
  </si>
  <si>
    <t>Grand Central Market</t>
  </si>
  <si>
    <t>🚶 도보 (다운타운)</t>
  </si>
  <si>
    <t>Last Bookstore</t>
  </si>
  <si>
    <t>🚶 도보 (근처)</t>
  </si>
  <si>
    <t>Malibu</t>
  </si>
  <si>
    <t>🚗 PCH 드라이브 (~30분)</t>
  </si>
  <si>
    <t>🎫 사전예약 체크리스트 (출국 전 완료)</t>
  </si>
  <si>
    <t>도시</t>
  </si>
  <si>
    <t>카테고리</t>
  </si>
  <si>
    <t>예약 항목</t>
  </si>
  <si>
    <t>권장 예약 시점</t>
  </si>
  <si>
    <t>예약 사이트</t>
  </si>
  <si>
    <t>✅ 완료</t>
  </si>
  <si>
    <t>예약번호 / 메모</t>
  </si>
  <si>
    <t>🗽 뉴욕</t>
  </si>
  <si>
    <t>1개월 전</t>
  </si>
  <si>
    <t>미술관</t>
  </si>
  <si>
    <t>2주 전</t>
  </si>
  <si>
    <t>공연</t>
  </si>
  <si>
    <t>다이닝</t>
  </si>
  <si>
    <t>🏖️ 마이애미</t>
  </si>
  <si>
    <t>맛집</t>
  </si>
  <si>
    <t>🌴 LA</t>
  </si>
  <si>
    <t>테마파크</t>
  </si>
  <si>
    <t>유니버설 스튜디오 + Express Pass 여부 결정</t>
  </si>
  <si>
    <t>universalstudioshollywood.com</t>
  </si>
  <si>
    <t>스튜디오 투어</t>
  </si>
  <si>
    <t>Warner Bros Studio Tour Plus</t>
  </si>
  <si>
    <t>✅</t>
  </si>
  <si>
    <t>20260419-167513020</t>
  </si>
  <si>
    <t>The Broad (무료이지만 예약 필수)</t>
  </si>
  <si>
    <t>렌터카</t>
  </si>
  <si>
    <t>출국 2주 전</t>
  </si>
  <si>
    <t>📄 공통</t>
  </si>
  <si>
    <t>보험/통신</t>
  </si>
  <si>
    <t>여행자보험 가입</t>
  </si>
  <si>
    <t>출국 1주 전</t>
  </si>
  <si>
    <t>eSIM 또는 로밍 데이터 (Airalo / Holafly)</t>
  </si>
  <si>
    <t>airalo.com / holafly.com</t>
  </si>
  <si>
    <t>서류</t>
  </si>
  <si>
    <t>ESTA 승인 (72시간 이내 신청 권장)</t>
  </si>
  <si>
    <t>esta.cbp.dhs.gov</t>
  </si>
  <si>
    <t>국제운전면허증 발급 (LA 렌터카용)</t>
  </si>
  <si>
    <t>출국 1~2주 전</t>
  </si>
  <si>
    <t>경찰서 / 운전면허시험장</t>
  </si>
  <si>
    <t>🛂 미국 입국 / 세관 / 서류 가이드</t>
  </si>
  <si>
    <t>✏️ 입국심사 예상 질문 (영어 답변 준비)</t>
  </si>
  <si>
    <t>질문</t>
  </si>
  <si>
    <t>추천 답변</t>
  </si>
  <si>
    <t>What's the purpose of your visit?</t>
  </si>
  <si>
    <t>Tourism. Honeymoon trip with my spouse.</t>
  </si>
  <si>
    <t>How long are you staying?</t>
  </si>
  <si>
    <t>13 nights, 14 days. Returning to Korea on June 13.</t>
  </si>
  <si>
    <t>Where will you stay?</t>
  </si>
  <si>
    <t>New York: Millennium Hilton UN Plaza / Miami: Loews Miami Beach / LA: (호텔명 기입)</t>
  </si>
  <si>
    <t>What do you do for a living?</t>
  </si>
  <si>
    <t>(본인 직업 영문 기입)</t>
  </si>
  <si>
    <t>Are you traveling alone?</t>
  </si>
  <si>
    <t>No, I'm with my husband/wife. (동반자 같이 심사 잘 받기)</t>
  </si>
  <si>
    <t>Do you have a return ticket?</t>
  </si>
  <si>
    <t>Yes, here it is. (e-Ticket 보여주기)</t>
  </si>
  <si>
    <t>How much money do you have?</t>
  </si>
  <si>
    <t>About $XXX in cash and credit cards. (보통 $500 이상 권장)</t>
  </si>
  <si>
    <t>🏨 호텔 주소 (입국심사용 영문)</t>
  </si>
  <si>
    <t>호텔명 및 주소 (영문)</t>
  </si>
  <si>
    <t>뉴욕</t>
  </si>
  <si>
    <t>Millennium Hilton New York One UN Plaza, 1 United Nations Plaza, New York, NY 10017</t>
  </si>
  <si>
    <t>마이애미</t>
  </si>
  <si>
    <t>LA</t>
  </si>
  <si>
    <t>💰 면세 / 세관신고 (귀국시)</t>
  </si>
  <si>
    <t>한도 / 주의사항</t>
  </si>
  <si>
    <t>1인당 면세한도</t>
  </si>
  <si>
    <t>$800 (초과 시 자진 신고 권장)</t>
  </si>
  <si>
    <t>술</t>
  </si>
  <si>
    <t>1병 (1L 이하, $400 이하)</t>
  </si>
  <si>
    <t>담배</t>
  </si>
  <si>
    <t>200개비리 (1보도)</t>
  </si>
  <si>
    <t>60ml 이하</t>
  </si>
  <si>
    <t>현금반출</t>
  </si>
  <si>
    <t>$10,000 초과 시 신고 필수</t>
  </si>
  <si>
    <t>면세주의</t>
  </si>
  <si>
    <t>동일 품목 도매서는 단 1개만 인정. 면세한도 초과 시 관세 + 부가세 폭탄</t>
  </si>
  <si>
    <t>⚠️ 긴급연락처</t>
  </si>
  <si>
    <t>주미국 한국대사관 (워싱턴DC)</t>
  </si>
  <si>
    <t>주뉴욕 총영사관</t>
  </si>
  <si>
    <t>+1-646-674-6000 (주간) / +1-646-965-3639 (당직)</t>
  </si>
  <si>
    <t>주로스앤젤레스 총영사관</t>
  </si>
  <si>
    <t>영사콜센터 (24시간, 국내)</t>
  </si>
  <si>
    <t>미국 응급전화</t>
  </si>
  <si>
    <t>911 (경찰/소방/구급)</t>
  </si>
  <si>
    <t>1) 현지 경찰서 도난신고 → 2) 총영사관 여행증명서 발급 → 3) ESTA 재신청</t>
  </si>
  <si>
    <t>💳 팁 가이드 (미국 필수 매너)</t>
  </si>
  <si>
    <t>상황</t>
  </si>
  <si>
    <t>팁 옆의 금액</t>
  </si>
  <si>
    <t>레스토랑 식사</t>
  </si>
  <si>
    <t>세전 금액의 18~22% (서비스 좋으면 20%+)</t>
  </si>
  <si>
    <t>카페/패스트푸드</t>
  </si>
  <si>
    <t>$1~2 또는 팁 항아리 (강제는 아님)</t>
  </si>
  <si>
    <t>바</t>
  </si>
  <si>
    <t>음료 1잔당 $1~2</t>
  </si>
  <si>
    <t>우버 / 택시</t>
  </si>
  <si>
    <t>15~20% (우버는 앱에서 설정)</t>
  </si>
  <si>
    <t>호텔 벨맨 / 도어맨</t>
  </si>
  <si>
    <t>가방 1개당 $1~2</t>
  </si>
  <si>
    <t>호텔 청소 (하우스키퍼)</t>
  </si>
  <si>
    <t>하루에 $2~5 (머릿탁에 두면 가져감)</t>
  </si>
  <si>
    <t>발레 주차</t>
  </si>
  <si>
    <t>키 받을/넘길 때 각 $2~5</t>
  </si>
  <si>
    <t>투어 가이드</t>
  </si>
  <si>
    <t>투어 비용의 10~15%</t>
  </si>
  <si>
    <t>스파 마사지</t>
  </si>
  <si>
    <t>20% (이미 자동철가되는 경우 있으니 영수증 확인)</t>
  </si>
  <si>
    <t>💰 신혼여행 총 예산 (2인 13박14일)</t>
  </si>
  <si>
    <t>환율 (USD→KRW)</t>
  </si>
  <si>
    <t>USD</t>
  </si>
  <si>
    <t>KRW</t>
  </si>
  <si>
    <t>메모</t>
  </si>
  <si>
    <t>FLL→LAX (제트블루 B62801, 2인)</t>
  </si>
  <si>
    <t>🏨 호텔</t>
  </si>
  <si>
    <t>🚗 교통</t>
  </si>
  <si>
    <t>LA 렌터카 (4일, 보험포함)</t>
  </si>
  <si>
    <t>우버/택시 예산 (NY+MIA+공항 이동)</t>
  </si>
  <si>
    <t>NY 지하철 OMNY (2인 5일)</t>
  </si>
  <si>
    <t>⛽ 주유·주차 (LA)</t>
  </si>
  <si>
    <t>🍽️ 식비</t>
  </si>
  <si>
    <t>조식 $20 + 점심 $40 + 저녁 $80 × 14일 × 2인 (팁 포함)</t>
  </si>
  <si>
    <t>파인다이닝 2회 (NY+LA, 와인/팁 포함)</t>
  </si>
  <si>
    <t>🛍️ 쇼핑</t>
  </si>
  <si>
    <t>📱 통신/보험</t>
  </si>
  <si>
    <t>eSIM 2인 + 여행자보험</t>
  </si>
  <si>
    <t>💵 예비·기타 (팁 추가, 한산용)</t>
  </si>
  <si>
    <t>🎯 총 합계 (USD)</t>
  </si>
  <si>
    <t>2601131400EBBFES1</t>
  </si>
  <si>
    <t>Glendale 에어비앤비 (호스트: Yulia Khundyukova)</t>
  </si>
  <si>
    <t>RCZ8RDRQQN / HMNYSSE8TT</t>
  </si>
  <si>
    <t>뉴욕 밀레니엄 힌튼 UN Plaza (5박) ✅ 결제완료</t>
  </si>
  <si>
    <t>✅ 예약번호 2601131400EBBFES1</t>
  </si>
  <si>
    <t>LA Glendale 에어비앤비 (4박) ✅ 결제완료</t>
  </si>
  <si>
    <t>✅ RCZ8RDRQQN · HMNYSSE8TT</t>
  </si>
  <si>
    <t>🏨 호텔 현지결제</t>
  </si>
  <si>
    <t>뉴욕 Destination Fee (체크아웃 시 결제)</t>
  </si>
  <si>
    <t>Glendale, Los Angeles, CA (에어비앤비 체크인 후 정확한 주소 호스트에게 확인)</t>
  </si>
  <si>
    <t>마이애미 로우스 (3박) ✅ 결제완료</t>
  </si>
  <si>
    <t>✅ 예약번호 HH2632689220</t>
  </si>
  <si>
    <t>마이애미 Resort Fee (체크아웃 시 결제)</t>
  </si>
  <si>
    <t>마이애미 조식 (선택, 로우스 조식 불포함)</t>
  </si>
  <si>
    <t>Loews Miami Beach Hotel, 1601 Collins Ave, Miami Beach, FL 33139 / TEL 1-305-604-1601</t>
  </si>
  <si>
    <t>ICN↔EWR/LAX 왕복 (에어프레미아 YP0131/YP0102, 2인) ✅ 결제완료</t>
  </si>
  <si>
    <t>✅ KIM CHAEYEON / KIM BOHYEON</t>
  </si>
  <si>
    <t>(LAX→ICN 귀국은 6행에 포함됨)</t>
  </si>
  <si>
    <t>에어프레미아 YP0131 | 6/1 21:30 ICN → 22:30 EWR | 예약번호 A2938067 / D83SKT</t>
  </si>
  <si>
    <t>JFK→MIA 델타 DL1514 (CHAEYEON KIM 결제내역 확인) ✅</t>
  </si>
  <si>
    <t>✅ KIM CHAEYEON / KIM BOHYEON 2인 결제완료</t>
  </si>
  <si>
    <t>입국: 델타 DL1514 | 6/6 11:05 JFK → 14:19 MIA | 2인 결제완료 (티켓 #0062409793257/258)</t>
  </si>
  <si>
    <t>HH2632689220 (하나투어) / 로우스 컨펌 #2062698</t>
  </si>
  <si>
    <t>입국: 제트블루 B62801 | 6/9 09:20 FLL → 12:04 LAX | PNR KXRXAE (트립닷컴)
귀국: 에어프레미아 YP0102 | 6/13 10:50 LAX → 6/14 15:45 ICN | 예약번호 A2938067</t>
  </si>
  <si>
    <t>1-202-939-5600</t>
    <phoneticPr fontId="1" type="noConversion"/>
  </si>
  <si>
    <t>1-213-385-9300</t>
    <phoneticPr fontId="1" type="noConversion"/>
  </si>
  <si>
    <t>82-2-3210-404</t>
    <phoneticPr fontId="1" type="noConversion"/>
  </si>
  <si>
    <t>→ Metropolitan</t>
  </si>
  <si>
    <t>🚇 4/5/6 → 86 St</t>
  </si>
  <si>
    <t>🚖 우버</t>
  </si>
  <si>
    <t>→ DUMBO</t>
  </si>
  <si>
    <t>☕ 조식</t>
  </si>
  <si>
    <t>→ 원월드 트레이드</t>
  </si>
  <si>
    <t>🚇 지하철 (~30분)</t>
  </si>
  <si>
    <t>원월드 전망대</t>
  </si>
  <si>
    <t>🚶 워킹투어 가이드 미팅</t>
  </si>
  <si>
    <t>🚶</t>
  </si>
  <si>
    <t>9/11 메모리얼 + 교회</t>
  </si>
  <si>
    <t>자유의 여신상 크루즈</t>
  </si>
  <si>
    <t>⛴️ 크루즈 탑승</t>
  </si>
  <si>
    <t>첼시마켓</t>
  </si>
  <si>
    <t>리틀아일랜드 + 미트패킹</t>
  </si>
  <si>
    <t>그리니치 빌리지</t>
  </si>
  <si>
    <t>📍 만나는 장소: 117 West St, NY 10007 (원월드 트레이드 센터 앞)</t>
  </si>
  <si>
    <t>⏰ 만나는 시간: 09:00 (10분 전까지 도착 필수)</t>
  </si>
  <si>
    <t>⏱️ 소요시간: 약 8시간 (도보이동)</t>
  </si>
  <si>
    <t>👥 최소 인원 4명 (미달시 취소 가능)</t>
  </si>
  <si>
    <t>💰 가이드팁 포함, 추가 옵션 없음</t>
  </si>
  <si>
    <t>☔️ 우천시에도 진행, 날씨맞춤 복장</t>
  </si>
  <si>
    <t>🚽 투어 전 화장실 미리, 투어 중 사용 어려움</t>
  </si>
  <si>
    <t>📲 투어 2일 전 확정 안내문 수신 (이메일 스팸함 확인)</t>
  </si>
  <si>
    <t>🧳 짐 정리</t>
  </si>
  <si>
    <t>06:00 기상 / 체크아웃 준비</t>
  </si>
  <si>
    <t>06:30 🚖 호텔 출발 (우버/택시 → JFK, 안정 소요시간)</t>
  </si>
  <si>
    <t>🚖 우버 (~45분, $70~)</t>
  </si>
  <si>
    <t>07:30 🛬 JFK 도착 / 체크인 / 수하물 위탁</t>
  </si>
  <si>
    <t>08:00 보안검사 (TSA)</t>
  </si>
  <si>
    <t>08:30~10:30 공항 대기 / 조식</t>
  </si>
  <si>
    <t>11:05 ✈️ JFK 출발 (델타 DL1514)</t>
  </si>
  <si>
    <t>비행 중</t>
  </si>
  <si>
    <t>비행 중 (3h 14m)</t>
  </si>
  <si>
    <t>14:19 🛬 MIA 도착</t>
  </si>
  <si>
    <t>📑 국내선 기준 출발 2시간 전 도착 권장</t>
  </si>
  <si>
    <t>투어</t>
  </si>
  <si>
    <t>전망대</t>
  </si>
  <si>
    <t>스냅촬영</t>
  </si>
  <si>
    <t>DUMBO 웨딩스냅 촬영 (2일차 17:00)</t>
  </si>
  <si>
    <t>15:30 🚖 우버 → 호텔 체크인 (로우스 마이애미 비치)</t>
  </si>
  <si>
    <t>17:00 🎨 윈우드 월스 (벽화 거리, 추천)</t>
  </si>
  <si>
    <t>18:00 🚶 링컨로드 산책</t>
  </si>
  <si>
    <t>19:00 🛒 트레이더조</t>
  </si>
  <si>
    <t>22:00 ⚠️ 다음날 새벽 FLL 공항 이동 준비</t>
  </si>
  <si>
    <t>23:00 😴 조기 취침 권장</t>
  </si>
  <si>
    <t>06:00 🚖 호텔 → FLL 공항 (우버, ~50분)</t>
  </si>
  <si>
    <t>07:00 ✅ 체크인 / 보안검색</t>
  </si>
  <si>
    <t>09:20 ✈️ FLL 출발 (제트블루)</t>
  </si>
  <si>
    <t>09:00 🎬 워너브라더스 Studio Tour Plus</t>
  </si>
  <si>
    <t>10:00 🎨 게티 미술관</t>
  </si>
  <si>
    <t>11:00 🎨 게티 미술관</t>
  </si>
  <si>
    <t>12:00 🍽️ 게티 / 점심</t>
  </si>
  <si>
    <t>13:00 🎨 게티 미술관</t>
  </si>
  <si>
    <t>14:00 🎨 게티 미술관</t>
  </si>
  <si>
    <t>15:00 🎨 게티 미술관</t>
  </si>
  <si>
    <t>16:00 🌊 말리부 해안 드라이브 (게티 → 산타모니카 사이, 추천)</t>
  </si>
  <si>
    <t>17:00 🏖️ 산타모니카</t>
  </si>
  <si>
    <t>18:00 🌴 베니스 운하 / 베니스 비치</t>
  </si>
  <si>
    <t>19:00 🌅 베니스 비치 일몰</t>
  </si>
  <si>
    <t>07:00 🧳 호텔 체크아웃</t>
  </si>
  <si>
    <t>10:50 ✈️ LAX → ICN 출국</t>
  </si>
  <si>
    <t>09:00 🛒 트레이더조 / 와인앤모어 (게티 가기 전)</t>
  </si>
  <si>
    <t>리베뉴욕</t>
    <phoneticPr fontId="1" type="noConversion"/>
  </si>
  <si>
    <t>시간</t>
    <phoneticPr fontId="1" type="noConversion"/>
  </si>
  <si>
    <t>wbstudiotour.com</t>
    <phoneticPr fontId="1" type="noConversion"/>
  </si>
  <si>
    <t>SUMMIT One Vanderbilt 전망대 피크 (5일차 6/5 20:00, 성인 2인)</t>
  </si>
  <si>
    <t>260429140912480-2</t>
  </si>
  <si>
    <t>맨하탄 원데이 워킹투어 (전망대, 크루즈 포함) - 6/3 09:00, 성인 2인</t>
  </si>
  <si>
    <t>260429140912480-1</t>
  </si>
  <si>
    <t>서밋 원 밴더빌트</t>
  </si>
  <si>
    <t>타미스 (tamice.com)</t>
  </si>
  <si>
    <t>🚖 우버 (약 30~40분)</t>
  </si>
  <si>
    <t>5시간 30분</t>
  </si>
  <si>
    <t>마이리얼트립</t>
  </si>
  <si>
    <t>EXP-20260429-00015411</t>
  </si>
  <si>
    <t>6일차
6월 6일 (토)
→ 마이애미</t>
  </si>
  <si>
    <t>1일차
6월 6일 (토)</t>
  </si>
  <si>
    <t>2일차
6월 7일 (일)</t>
  </si>
  <si>
    <t>3일차
6월 8일 (월)</t>
  </si>
  <si>
    <t>1일차
6월 9일 (화)
도착</t>
  </si>
  <si>
    <t>2일차
6월 10일 (수)</t>
  </si>
  <si>
    <t>3일차
6월 11일 (목)</t>
  </si>
  <si>
    <t>4일차
6월 12일 (금)</t>
  </si>
  <si>
    <t>4일차
6월 9일 (화)
→ LA</t>
  </si>
  <si>
    <t>🏨 체크아웃</t>
  </si>
  <si>
    <t>🛩️ 체크인</t>
  </si>
  <si>
    <t>🛬 보안검사</t>
  </si>
  <si>
    <t>✈️ 탑승</t>
  </si>
  <si>
    <t>✈️ 기내</t>
  </si>
  <si>
    <t>기내식 / 휴식</t>
  </si>
  <si>
    <t>⚠️ 항공편 예약 후 시간 재조정 필요</t>
  </si>
  <si>
    <t>→ FLL 공항</t>
  </si>
  <si>
    <t>🚖 우버 (~45분, $60~80)</t>
  </si>
  <si>
    <t>워싱턴 스퀘어</t>
  </si>
  <si>
    <t>워싱턴 스퀘어 일대</t>
  </si>
  <si>
    <t>⏰ 06:30 호텔 출발 필수 (짐 패킹 주의)</t>
  </si>
  <si>
    <t>05:00 기상 / 체크아웃 준비</t>
  </si>
  <si>
    <t>05:30 호텔 체크아웃</t>
  </si>
  <si>
    <t>06:00 🚖 우버 → FLL (약 45분~1시간)</t>
  </si>
  <si>
    <t>07:00 FLL 도착 / 체크인 / 수하물 위탁</t>
  </si>
  <si>
    <t>07:30 보안검사 (TSA) / 게이트 이동</t>
  </si>
  <si>
    <t>08:00 게이트 도착 / 대기</t>
  </si>
  <si>
    <t>09:20 ✈️ FLL 출발 (제트블루 B62801)</t>
  </si>
  <si>
    <t>비행 중 (FLL → LAX, 약 5시간 44분, 시차 -3시간)</t>
  </si>
  <si>
    <t>⏰ 06:00 호텔 출발 (제트블루 09:20 출발 기준) / FLL까지 45분~1시간</t>
  </si>
  <si>
    <t>07:30 🚗 LAX 공항 이동 + 렌터카 반납</t>
  </si>
  <si>
    <t>⏰ 국제선은 출발 3시간 전 도착 권장</t>
  </si>
  <si>
    <t>Calle Ocho</t>
  </si>
  <si>
    <t>🚶 도보 / 🚕 우버</t>
  </si>
  <si>
    <t>19:00~21:00 🦀 조스 스톤크랩 (마이애미 마지막 날 기념 저녁)</t>
  </si>
  <si>
    <t>⚠️ 웨이팅 1~2시간 길수 있음, 예약 추천 (joesstonecrab.com)</t>
  </si>
  <si>
    <t>🏨</t>
  </si>
  <si>
    <t>링컨로드</t>
  </si>
  <si>
    <t>🏨 휴식</t>
  </si>
  <si>
    <t>17:00~18:30 🏨 호텔 휴식 / 저녁 준비</t>
  </si>
  <si>
    <t>→ Joe's Stone Crab</t>
  </si>
  <si>
    <t>18:30 🚕 조스 스톤크랩 이동 (웨이팅 대비)</t>
  </si>
  <si>
    <t>🍽️ 런치</t>
  </si>
  <si>
    <t>오션드라이브</t>
  </si>
  <si>
    <t>→ Little Havana</t>
  </si>
  <si>
    <t>Versailles</t>
  </si>
  <si>
    <t>🥪 브러치</t>
  </si>
  <si>
    <t>🍸 바</t>
  </si>
  <si>
    <t>😴</t>
  </si>
  <si>
    <t>→ Versace Mansion</t>
  </si>
  <si>
    <t>🏊</t>
  </si>
  <si>
    <t>🍝 저녁</t>
  </si>
  <si>
    <t>📦 체크아웃 전 두고 간 물건 확인</t>
  </si>
  <si>
    <t>Gianni's at the Former Versace Mansion (베르사체 맨션 런치, 2일차 6/7 12:30, 성인 2인)</t>
  </si>
  <si>
    <t>2시간</t>
  </si>
  <si>
    <t>Joe's Stone Crab 예약 (웨이팅 길기로 유명, 3일차 6/8 19:00)</t>
  </si>
  <si>
    <t>⚠️ 5/25(월) 13:00 KST 예약 오픈</t>
  </si>
  <si>
    <t>풀사이드 자리 요청 / 신혼여행 메모 / Standard seating</t>
  </si>
  <si>
    <t>OpenTable / villacasacasuarina.com</t>
  </si>
  <si>
    <t>⚠️ 5/25(월) 13:00 KST 오픈 / 12:50부터 대기 → 13:00 정각 예약 / 플랜 B: 17:00 오픈런</t>
  </si>
  <si>
    <t>LA 렌터카 예약 (풀커버 보험)</t>
  </si>
  <si>
    <t>4시간</t>
  </si>
  <si>
    <t>8시간</t>
    <phoneticPr fontId="1" type="noConversion"/>
  </si>
  <si>
    <t>해리포터 브로드웨이 공연 (4일차 19:00)</t>
    <phoneticPr fontId="1" type="noConversion"/>
  </si>
  <si>
    <t>2주전</t>
    <phoneticPr fontId="1" type="noConversion"/>
  </si>
  <si>
    <t>1시간</t>
    <phoneticPr fontId="1" type="noConversion"/>
  </si>
  <si>
    <t>♥ 신혼여행 - 뉴욕 ♥</t>
    <phoneticPr fontId="1" type="noConversion"/>
  </si>
  <si>
    <t>5번가 쇼핑 예산</t>
    <phoneticPr fontId="1" type="noConversion"/>
  </si>
  <si>
    <r>
      <t xml:space="preserve">20:00 </t>
    </r>
    <r>
      <rPr>
        <sz val="11"/>
        <color rgb="FF000000"/>
        <rFont val="Segoe UI Emoji"/>
        <family val="2"/>
      </rPr>
      <t>🍕</t>
    </r>
    <r>
      <rPr>
        <sz val="11"/>
        <color rgb="FF000000"/>
        <rFont val="맑은 고딕"/>
        <family val="3"/>
        <charset val="129"/>
      </rPr>
      <t xml:space="preserve"> Havana1957</t>
    </r>
    <phoneticPr fontId="1" type="noConversion"/>
  </si>
  <si>
    <t>메트로폴리탄 미술관 도슨트 투어 (한국어, 2일차 6/2)</t>
  </si>
  <si>
    <t>🛡️ 여행자보험 보장 내역 정리</t>
  </si>
  <si>
    <t>구분</t>
  </si>
  <si>
    <t>보장 담보명</t>
  </si>
  <si>
    <t>보장 금액</t>
  </si>
  <si>
    <t>✈️ 일정 문제</t>
  </si>
  <si>
    <t>지수형 출국항공기 지연보장</t>
  </si>
  <si>
    <t>정액보상, 2시간 이상 지연/결항, SET</t>
  </si>
  <si>
    <t>항공기 및 수하물 지연비용보장</t>
  </si>
  <si>
    <t>실손보상, 출국항공기 지연·결항 제외, SET</t>
  </si>
  <si>
    <t>🏥 상해/질병</t>
  </si>
  <si>
    <t>상해사망·후유장해 (해외여행중)</t>
  </si>
  <si>
    <t>본인만 (가족/동반인 사망보장 미가입)</t>
  </si>
  <si>
    <t>질병사망 및 80% 고도후유장해</t>
  </si>
  <si>
    <t>본인만 가입</t>
  </si>
  <si>
    <t>해외여행 상해 - 해외의료실비</t>
  </si>
  <si>
    <t>해외여행 질병 - 해외의료실비</t>
  </si>
  <si>
    <t>해외여행 상해급여 - 국내의료실비</t>
  </si>
  <si>
    <t>통원한도 20만원</t>
  </si>
  <si>
    <t>해외여행 질병급여 - 국내의료실비</t>
  </si>
  <si>
    <t>해외여행 상해비급여 - 국내의료실비</t>
  </si>
  <si>
    <t>해외여행 질병비급여 - 국내의료실비</t>
  </si>
  <si>
    <t>해외여행 3대비급여 - 국내의료실비</t>
  </si>
  <si>
    <t>해외여행 중 식중독 입원위험</t>
  </si>
  <si>
    <t>해외여행 중 특정전염병 발생</t>
  </si>
  <si>
    <t>해외여행 중 상해입원일당</t>
  </si>
  <si>
    <t>1일당</t>
  </si>
  <si>
    <t>🆘 여행 중 사고</t>
  </si>
  <si>
    <t>중대사고 구조송환비용 등</t>
  </si>
  <si>
    <t>7일 이상</t>
  </si>
  <si>
    <t>항공기납치 위로금</t>
  </si>
  <si>
    <t>해외여행 중단사고 발생 추가비용</t>
  </si>
  <si>
    <t>여권분실 후 재발급비용</t>
  </si>
  <si>
    <t>💼 물품 손상/도난</t>
  </si>
  <si>
    <t>휴대품 손해 (분실 제외)</t>
  </si>
  <si>
    <t>실손, 물품당 20만원 한도, 자기부담금 1만원</t>
  </si>
  <si>
    <t>해외여행 중 자택 도난손해 (가재)</t>
  </si>
  <si>
    <t>⚖️ 배상책임</t>
  </si>
  <si>
    <t>일괄배상 (해외여행중)</t>
  </si>
  <si>
    <t>실손, 자기부담금 1만원</t>
  </si>
  <si>
    <t>📋 가입 정보 (현대해상 다이렉트 해외여행보험)</t>
  </si>
  <si>
    <t>설계번호</t>
  </si>
  <si>
    <t>F-26DA-0123973</t>
  </si>
  <si>
    <t>보험기간</t>
  </si>
  <si>
    <t>2026.06.01 21:00 ~ 2026.06.14 15:00</t>
  </si>
  <si>
    <t>계약자/대표피보험자</t>
  </si>
  <si>
    <t>김채연 (총 2명)</t>
  </si>
  <si>
    <t>총보험료</t>
  </si>
  <si>
    <t>50,300원 (일시납)</t>
  </si>
  <si>
    <t>⚠️ 보험금 청구 시 주의사항</t>
  </si>
  <si>
    <t>휴대품 도난</t>
  </si>
  <si>
    <t>현지 경찰서·지구대에 도난 접수 후 "도난증명서(Police Report)" 발급 필수</t>
  </si>
  <si>
    <t>휴대품 보상 제외</t>
  </si>
  <si>
    <t>현금·여권·항공권·신용카드는 휴대품으로 인정 안 됨 (그 외 한도 물품당 20만)</t>
  </si>
  <si>
    <t>분실은 보상 ✕</t>
  </si>
  <si>
    <t>휴대품·자택 도난만 보장, 단순 분실(잃어버림)은 보상 안 됨</t>
  </si>
  <si>
    <t>자기부담금</t>
  </si>
  <si>
    <t>해외의료실비·휴대품·배상책임 각 1만원 / 국내 통원 급여 MAX(20%, 1~2만) · 비급여 MAX(30%, 3만)</t>
  </si>
  <si>
    <t>의료비 청구</t>
  </si>
  <si>
    <t>현지 진료장·영문 진단서·영수증 보관 필수 (귀국 후 청구)</t>
  </si>
  <si>
    <t>보상 불가 지역</t>
  </si>
  <si>
    <t>외교부 적색경보(철수권고)·흑색경보(여행금지)·특별여행주의보 지역 방문 시 보상 ✕</t>
  </si>
  <si>
    <t>주거지 이동 외</t>
  </si>
  <si>
    <t>주거지 출발 전 · 도착 후 사고는 보상 ✕ (여행중 구간만 보장)</t>
  </si>
  <si>
    <t>☎️ 사고접수</t>
  </si>
  <si>
    <t>콜센터 1588-5656 / www.hi.co.kr (24시간 접수)</t>
  </si>
  <si>
    <t>📞 사고 발생 시 보상 절차 (5단계)</t>
  </si>
  <si>
    <t>1. 접수</t>
  </si>
  <si>
    <t>콜센터 1588-5656 · 웹 · 팩스 · 이메일 이용 → 접수번호·담당자 문자 수신</t>
  </si>
  <si>
    <t>2. 지급심사</t>
  </si>
  <si>
    <t>구비서류·사고내용 검토</t>
  </si>
  <si>
    <t>3. 손해사정·사고조사</t>
  </si>
  <si>
    <t>3영업일 내 지급 불가 시 사유·예정일·가지급제도 안내 / 지급예정일 최대 30영업일</t>
  </si>
  <si>
    <t>4. 진행결과 안내</t>
  </si>
  <si>
    <t>서면·문자·이메일 중 고객 선택 방식</t>
  </si>
  <si>
    <t>5. 보험금 지급</t>
  </si>
  <si>
    <t>서류 접수일로부터 3영업일 이내 지급 원칙</t>
  </si>
  <si>
    <t>❌ 보험금 지급 안되는 경우 (면책)</t>
  </si>
  <si>
    <t>공통 면책</t>
  </si>
  <si>
    <t>계약자·피보험자의 고의 또는 중대한 과실 / 임신·출산·산후기 / 전쟁·폭동 등</t>
  </si>
  <si>
    <t>위험 활동 면책</t>
  </si>
  <si>
    <t>전문등반·스카이다이빙·스쿠버다이빙·패러글라이딩·수상보트 / 자동차·오토바이 경기·시범·시운전</t>
  </si>
  <si>
    <t>휴대품 특이사항</t>
  </si>
  <si>
    <t>현금·수표·유가증권·신용카드·여권·항공권 보상 ✕ / 단순 분실 보상 ✕ (도난만 ✅)</t>
  </si>
  <si>
    <t>ℹ️ 기타 알아둘 점</t>
  </si>
  <si>
    <t>청약철회</t>
  </si>
  <si>
    <t>증권 받은 날로부터 15일 또는 청약일로부터 30일 이내 (보험기간 90일 이내 계약은 철회 불가)</t>
  </si>
  <si>
    <t>실손형 중복</t>
  </si>
  <si>
    <t>다른 실손보험과 중복가입 시 비례보상 (금액 재확인 권장)</t>
  </si>
  <si>
    <t>계약전 알릴의무</t>
  </si>
  <si>
    <t>청약서 질문에 사실대로 답변 필수 - 위반 시 계약 해지·보장 제한 불이익</t>
  </si>
  <si>
    <t>예금자보호</t>
  </si>
  <si>
    <t>1인당 1억원까지 보호 (예금보험공사)</t>
  </si>
  <si>
    <t>F-26DA-0123973 / 2026.06.01 21:00~06.14 15:00</t>
  </si>
  <si>
    <t>예상 비용 (KRW)</t>
  </si>
  <si>
    <t>Juliana's</t>
  </si>
  <si>
    <t>Randolph Beer DUMBO</t>
  </si>
  <si>
    <t>🚶 도보 (~5분)</t>
  </si>
  <si>
    <t>메트 자유관람</t>
  </si>
  <si>
    <t>🎨 자유관람</t>
  </si>
  <si>
    <t>🚶 센트럴파크 산책</t>
  </si>
  <si>
    <t>Café Sabarsky / Sant Ambroeus / Orsay</t>
  </si>
  <si>
    <t>🍽️ 점심</t>
  </si>
  <si>
    <t>Ralph's Coffee</t>
  </si>
  <si>
    <t>☕ 아침</t>
  </si>
  <si>
    <t>🏨 기상</t>
  </si>
  <si>
    <t>🚿 준비</t>
  </si>
  <si>
    <t>☕ 조식 / 준비</t>
  </si>
  <si>
    <t>→ Times Square</t>
  </si>
  <si>
    <t>(E47에서 계속)</t>
  </si>
  <si>
    <t>☕ 준비 / 조식</t>
  </si>
  <si>
    <t>→ Universal</t>
  </si>
  <si>
    <t>→ Warner Bros</t>
  </si>
  <si>
    <t>06:00 ⏰ 기상</t>
  </si>
  <si>
    <t>06:00 ⏰ 기상 / 짐 최종 정리</t>
  </si>
  <si>
    <t>07:30~08:15 ☕ Ralph's Coffee (메트 근처 도보 15분)</t>
  </si>
  <si>
    <t>08:00~09:00 🚗 호텔 → 유니버설 (아침 러시 30~45분, 여유)</t>
  </si>
  <si>
    <t>17:00~18:00 자유시간 / 조스피자 이동</t>
  </si>
  <si>
    <t>08:15~08:50 🚇 원월드 이동 → 08:50 미팅포인트 도착</t>
  </si>
  <si>
    <t>Little Collins / Maman / LPQ</t>
  </si>
  <si>
    <t>☕ 추천 카페</t>
  </si>
  <si>
    <t>17:00~18:00 📸 웨딩스납 촬영</t>
  </si>
  <si>
    <t>18:00~19:00 🍕 Juliana's 피자</t>
  </si>
  <si>
    <t>07:30 ⏰ 기상 / 07:30~08:30 🚿 채비 + 간단 조식</t>
  </si>
  <si>
    <t>08:30~09:00 🚇 타임스스퀘어 이동 (7호선, 15~20분)</t>
  </si>
  <si>
    <t>18:00~19:00 극장 입장 준비</t>
  </si>
  <si>
    <t>타임스스퀘어</t>
  </si>
  <si>
    <t>5번가</t>
  </si>
  <si>
    <t>록펠러 센터</t>
  </si>
  <si>
    <t>극장 근처</t>
  </si>
  <si>
    <t>브로드웨이</t>
  </si>
  <si>
    <t>리릭 미너스켤</t>
  </si>
  <si>
    <t>🍕 점심</t>
  </si>
  <si>
    <t>🚛 도보</t>
  </si>
  <si>
    <t>🍽️ 저녁</t>
  </si>
  <si>
    <t>🎭 공연</t>
  </si>
  <si>
    <t>🌃 야경</t>
  </si>
  <si>
    <t>11:00~12:00 칼레 오초 산책 / 시가 가게</t>
  </si>
  <si>
    <t>23:30 🩩 클럽</t>
  </si>
  <si>
    <t>07:00 ⏰ 기상 / 07:00~08:00 🚿 채비 + 간단 조식</t>
  </si>
  <si>
    <t>09:00~10:00 🎢 유니버설 입장 / 첨 어트랙션</t>
  </si>
  <si>
    <t>08:00~08:45 🚗 호텔 → 워너 스튜디오 (~10마일, 25분)</t>
  </si>
  <si>
    <t>06:30 ⏰ 기상 / 06:30~07:30 🚿 채비</t>
  </si>
  <si>
    <t>09:00 🚩 타미스 워킹투어 시작 → 원월드 전망대</t>
  </si>
  <si>
    <t>10:00~10:30 🌆 원월드 전망대 (계속) / 10:30~11:00 9/11 메모리얼 시작</t>
  </si>
  <si>
    <t>11:00~11:30 트리니티 교회 → 월스트리트 → 황소동상 / 11:30 크루즈 탑승</t>
  </si>
  <si>
    <t>12:00~13:00 ⛴️ 자유의 여신상 크루즈</t>
  </si>
  <si>
    <t>14:00~15:00 하이라인 파크 산책</t>
  </si>
  <si>
    <t>15:00~15:30 리틀아일랜드 / 15:30~16:00 미트패킹 이동</t>
  </si>
  <si>
    <t>16:00~16:30 미트패킹 디스트릭트 → 블리커 / 16:30~17:00 워싱턴 스퀘어 (종료)</t>
  </si>
  <si>
    <t>20:00~20:30 호텔 복귀</t>
  </si>
  <si>
    <t>06:30 ⏰ 기상 / 06:30~07:00 🚿 샤워 시작</t>
  </si>
  <si>
    <t>07:00~07:30 메이크 / 옷 준비</t>
  </si>
  <si>
    <t>08:15~09:00 🚇 메트로폴리탄 이동 (6호선 86 St → 도보)</t>
  </si>
  <si>
    <t>09:30 도착 → 10:00 입장</t>
  </si>
  <si>
    <t>10:10~11:00 🎨 메트 도슨트 투어 시작</t>
  </si>
  <si>
    <t>11:00~12:00 도슨트 계속</t>
  </si>
  <si>
    <t>12:00~12:40 도슨트 마무리 / 12:40~13:00 점심 이동</t>
  </si>
  <si>
    <t>14:00~15:00 🎨 메트 자유관람</t>
  </si>
  <si>
    <t>15:00~16:00 🌳 센트럴파크 산책 (선택)</t>
  </si>
  <si>
    <t>16:00~17:00 🚖 우버 → 호텔 (의상/메이크) → DUMBO</t>
  </si>
  <si>
    <t>19:00~20:00 🍺 Randolph Beer DUMBO</t>
  </si>
  <si>
    <t>20:00~21:00 Randolph (계속) → 21:00 🚖 호텔 복귀</t>
  </si>
  <si>
    <t>19:00~20:00 그리니치 산책</t>
    <phoneticPr fontId="1" type="noConversion"/>
  </si>
  <si>
    <t>07:30 ⏰ 기상 / 07:30~08:00 🚿 샤워 시작</t>
  </si>
  <si>
    <t>08:00~08:30 메이크 / 옷 준비 / 08:30~09:00 우버 호출 준비</t>
  </si>
  <si>
    <t>09:00~09:30 🚕 우버 출발 → 09:30 Versailles 도착</t>
  </si>
  <si>
    <t>10:00~11:00 🥪 Versailles 쿠바 샌드위치 + 카페 콘 레체 브러치</t>
  </si>
  <si>
    <t>12:00~12:30 🚕 우버 → 베르사체 맨션 / 12:30~13:00 런치 시작</t>
  </si>
  <si>
    <t>13:00~14:00 🥂 Villa Casa Casuarina 런치</t>
  </si>
  <si>
    <t>14:00~14:30 런치 마무리 / 14:30~15:00 오션드라이브 산책</t>
  </si>
  <si>
    <t>15:00~16:00 🏖️ 아르데코 지구 산책</t>
  </si>
  <si>
    <t>16:00~17:00 🏊 호텔 복귀 / 수영장 풀파티</t>
  </si>
  <si>
    <t>17:00~17:30 풀 / 17:30~18:00 호텔 휴식</t>
  </si>
  <si>
    <t>18:00~18:30 저녁 준비 / 18:30~19:00 링컴로드 산책</t>
  </si>
  <si>
    <t>19:00~20:00 🍝 링컴로드 저녁</t>
  </si>
  <si>
    <t>20:00~21:00 저녁 계속</t>
  </si>
  <si>
    <t>21:00~22:00 🍸 Sweet Liberty</t>
  </si>
  <si>
    <t>22:00~22:30 Sweet Liberty 마무리</t>
  </si>
  <si>
    <t>10:00~11:00 🎢 유니버설 스튜디오</t>
  </si>
  <si>
    <t>11:00~12:00 🎢 유니버설 스튜디오</t>
  </si>
  <si>
    <t>13:00~14:00 🎢 유니버설 스튜디오</t>
  </si>
  <si>
    <t>14:00~15:00 🎢 유니버설 스튜디오</t>
  </si>
  <si>
    <t>15:00~16:00 🎢 유니버설 스튜디오</t>
  </si>
  <si>
    <t>10:00~11:00 🎬 워너브라더스</t>
  </si>
  <si>
    <t>11:00~12:00 🎬 워너브라더스</t>
  </si>
  <si>
    <t>12:00~13:00 🎬 워너브라더스 마무리</t>
  </si>
  <si>
    <t>14:00~15:00 🛍️ 로데오드라이브 / 베벌리힐즈</t>
  </si>
  <si>
    <t>15:00~16:00 🏛️ The Broad / LACMA</t>
  </si>
  <si>
    <t>16:00~17:00 🛒 트레이더조 (다운타운)</t>
  </si>
  <si>
    <t>18:00~19:00 📖 래스트 북스토어</t>
  </si>
  <si>
    <t>19:00~20:00 🍷 와인앤모어 (글렌데일)</t>
  </si>
  <si>
    <r>
      <t xml:space="preserve">18:00~19:00 </t>
    </r>
    <r>
      <rPr>
        <sz val="11"/>
        <color theme="1"/>
        <rFont val="Segoe UI Emoji"/>
        <family val="2"/>
      </rPr>
      <t>🍕</t>
    </r>
    <r>
      <rPr>
        <sz val="11"/>
        <color theme="1"/>
        <rFont val="맑은 고딕"/>
        <family val="3"/>
        <charset val="129"/>
      </rPr>
      <t xml:space="preserve"> 조스피자</t>
    </r>
    <phoneticPr fontId="1" type="noConversion"/>
  </si>
  <si>
    <r>
      <t xml:space="preserve">12:00~13:00 </t>
    </r>
    <r>
      <rPr>
        <sz val="11"/>
        <color theme="1"/>
        <rFont val="Segoe UI Emoji"/>
        <family val="2"/>
      </rPr>
      <t>🍕</t>
    </r>
    <r>
      <rPr>
        <sz val="11"/>
        <color theme="1"/>
        <rFont val="맑은 고딕"/>
        <family val="3"/>
        <charset val="129"/>
      </rPr>
      <t xml:space="preserve"> Los Tacos No.1</t>
    </r>
    <phoneticPr fontId="1" type="noConversion"/>
  </si>
  <si>
    <t>🎨 색상 범례</t>
  </si>
  <si>
    <t>🍽️ 식사</t>
  </si>
  <si>
    <t>🎫 투어/예약</t>
  </si>
  <si>
    <t>🎨 문화/액티비티</t>
  </si>
  <si>
    <t>메이시스 / 맨하튼</t>
  </si>
  <si>
    <t>09:00~10:00 🌆 타임스스퀘어 (광장)</t>
  </si>
  <si>
    <t>13:00~14:00 메이시스 (백화점)</t>
  </si>
  <si>
    <t>11:00~12:00 그랜드 센트럴 (기차역)</t>
  </si>
  <si>
    <t>14:00~15:00 5번가 (명품 쇼핑거리)</t>
  </si>
  <si>
    <t>15:00~16:00 록펠러 센터 (광장) / 세인트패트릭 (성당)</t>
  </si>
  <si>
    <t>19:00~20:00 🎭 해리포터 브로드웨이 (뮤지컬 공연)</t>
  </si>
  <si>
    <t>20:00~21:00 뮤지컬 (계속)</t>
  </si>
  <si>
    <t>21:00~22:00 뮤지컬 마무리 / 22:00~23:00 타임스스퀘어 (전광판 야경)</t>
  </si>
  <si>
    <t>10:00~11:00 브라이언트파크 (도심 공원)</t>
  </si>
  <si>
    <t>브라이언트파크</t>
  </si>
  <si>
    <t>13:00~14:00 🥪 첼시마켓 점심 / 자유시간</t>
  </si>
  <si>
    <t>12:00~13:00 🍔 유니버설 / 점심</t>
  </si>
  <si>
    <t>13:00~14:00 🍔 점심 (워너 근처)</t>
  </si>
  <si>
    <t>17:00~18:00 🍜 그랜드 센트럴 마켓 (수제 설렌도릌·타코·라멘 등 다양)</t>
  </si>
  <si>
    <t>Keens Steakhouse</t>
  </si>
  <si>
    <t>🥩 스테이크 저녁</t>
  </si>
  <si>
    <t>1시간</t>
  </si>
  <si>
    <t>Keens Steakhouse (35번가, 6/5 17:30, 성인 2인)</t>
  </si>
  <si>
    <t>1시간 30분</t>
  </si>
  <si>
    <t>6/5 (금) 17:30 예약 / 뉴욕 고전 스테이크 하우스 (1885~) / SUMMIT 20:00 이동 고려</t>
  </si>
  <si>
    <t>Resy</t>
    <phoneticPr fontId="1" type="noConversion"/>
  </si>
  <si>
    <t>Orsay</t>
  </si>
  <si>
    <t>Orsay 점심 예약 (메트 근처 프렌치 비스트로, 6/2 13:00 실내, 성인 2인)</t>
  </si>
  <si>
    <t>Resy 예약 완료 / 실내 1시 / 메트 도슨트 종료(12:40) 후 도보 이동</t>
  </si>
  <si>
    <r>
      <t xml:space="preserve">07:30~08:15 </t>
    </r>
    <r>
      <rPr>
        <sz val="11"/>
        <color theme="1"/>
        <rFont val="Segoe UI Emoji"/>
        <family val="2"/>
      </rPr>
      <t>☕</t>
    </r>
    <r>
      <rPr>
        <sz val="11"/>
        <color theme="1"/>
        <rFont val="맑은 고딕"/>
        <family val="3"/>
        <charset val="129"/>
      </rPr>
      <t xml:space="preserve"> Little Collins/Starbucks</t>
    </r>
    <phoneticPr fontId="1" type="noConversion"/>
  </si>
  <si>
    <r>
      <t xml:space="preserve">13:00~14:00 </t>
    </r>
    <r>
      <rPr>
        <sz val="11"/>
        <color rgb="FF0070C0"/>
        <rFont val="Segoe UI Emoji"/>
        <family val="2"/>
      </rPr>
      <t>🍰</t>
    </r>
    <r>
      <rPr>
        <sz val="11"/>
        <color rgb="FF0070C0"/>
        <rFont val="맑은 고딕"/>
        <family val="3"/>
        <charset val="129"/>
      </rPr>
      <t xml:space="preserve"> Orsay (메트 근처 프렌치 비스트로, 실내 1시 예약)</t>
    </r>
    <phoneticPr fontId="1" type="noConversion"/>
  </si>
  <si>
    <t>OpenTable / carminesnyc.com</t>
    <phoneticPr fontId="1" type="noConversion"/>
  </si>
  <si>
    <t>Carmine's 저녁 (브로드웨이 근처, 6/4 16:30, 성인 2인)</t>
  </si>
  <si>
    <t>6/4 (목) 16:30 예약 / OpenTable / Standard seating / 해리포터 공연 19:00 전 저녁 / 패밀리 스타일 이탈리안</t>
  </si>
  <si>
    <t>16:30~18:00 🍝 Carmine's (패밀리 스타일 이탈리안, 브로드웨이 근처)</t>
  </si>
  <si>
    <t>Carmine's 식사 계속</t>
  </si>
  <si>
    <t>🛍️ 우드버리 아울렛 (5일차)</t>
  </si>
  <si>
    <t xml:space="preserve">  · Coach (코치) — 본진, 가격 차이 큼</t>
  </si>
  <si>
    <t xml:space="preserve">  · Tory Burch (토리버치) — 플랫슈즈/가방</t>
  </si>
  <si>
    <t xml:space="preserve">  · Polo Ralph Lauren — 셔츠/니트</t>
  </si>
  <si>
    <t xml:space="preserve">  · Kate Spade — 가방/지갑</t>
  </si>
  <si>
    <t xml:space="preserve">  · Michael Kors — 가방</t>
  </si>
  <si>
    <t xml:space="preserve">  · Nike / Adidas — 운동화</t>
  </si>
  <si>
    <t xml:space="preserve">  · Levi's — 청바지</t>
  </si>
  <si>
    <t xml:space="preserve">  · Tumi / Samsonite — 캐리어 (귀국 짐용)</t>
  </si>
  <si>
    <t xml:space="preserve">  · The North Face / Columbia — 아우터</t>
  </si>
  <si>
    <t xml:space="preserve">  · Calvin Klein / Tommy Hilfiger — 기본템</t>
  </si>
  <si>
    <t xml:space="preserve">  · Le Creuset — 주방용품 (무게 주의)</t>
  </si>
  <si>
    <t xml:space="preserve">  💡 입장시 VIP 쿠폰북 수령 (안내센터)</t>
  </si>
  <si>
    <t xml:space="preserve">  🚌 타미스 왕복버스 $36 (성인), Port Authority 4층 출발</t>
  </si>
  <si>
    <t xml:space="preserve">  ⏰ 8~9시 출발 추천, 45분 전 터미널 도착</t>
  </si>
  <si>
    <t xml:space="preserve">  📱 QR 1매로 왕복 2회 (중복스캔 주의)</t>
  </si>
  <si>
    <t>🗽️ 뉴욕</t>
  </si>
  <si>
    <t>쇼핑</t>
  </si>
  <si>
    <t>우드버리 아울렛 왕복 셔틀버스 (5일차 6/5, 성인 2인)</t>
  </si>
  <si>
    <t>1시간 (편도)</t>
  </si>
  <si>
    <t>타미스 (tamice.com)</t>
    <phoneticPr fontId="1" type="noConversion"/>
  </si>
  <si>
    <t>260518210826730 / Port Authority 4층 출발 / QR 1매로 왕복 2회 / 8~9시 출발 추천, 45분 전 도착 / 선착순 탑승</t>
  </si>
  <si>
    <t>joesstonecrab.com</t>
    <phoneticPr fontId="1" type="noConversion"/>
  </si>
  <si>
    <t>Port Authority</t>
  </si>
  <si>
    <t>셔틀버스</t>
  </si>
  <si>
    <t>🚌 이동 (1시간 10분)</t>
  </si>
  <si>
    <t>우드버리</t>
  </si>
  <si>
    <t>11:00~12:00 Coach / Tory Burch / Polo 구역</t>
  </si>
  <si>
    <t>12:00~13:00 점심 (푸드코트)</t>
  </si>
  <si>
    <t>13:00~14:00 Kate Spade / Michael Kors / Tumi</t>
  </si>
  <si>
    <t>☕ 조식/이동</t>
  </si>
  <si>
    <t>🚌 버스 탑승</t>
  </si>
  <si>
    <t>08:00 조식 / 08:30 호텔 출발 → Port Authority 도보 이동</t>
  </si>
  <si>
    <t>09:00~09:20 Port Authority 4층 Gate 409/410 대기</t>
  </si>
  <si>
    <t>09:30 출발 (ShortLine 700) → 10:40 우드버리 도착 / 안내센터 VIP 쿠폰북 수령</t>
  </si>
  <si>
    <t>🚌 복귀 (1시간 10분)</t>
  </si>
  <si>
    <t>🛍️ 마무리 + 출발</t>
  </si>
  <si>
    <t>14:00~14:30 Nike / Adidas / Levi's / North Face 빠른 회전 → 14:30~14:45 정류장 이동 → 14:45 우드버리 출발</t>
  </si>
  <si>
    <t>14:45~15:55 Port Authority 복귀 (금요일 정체 시 ~16:55)</t>
  </si>
  <si>
    <t>Port Authority/호텔</t>
  </si>
  <si>
    <t>🏨 호텔 복귀 + 휴식</t>
  </si>
  <si>
    <t>16:00~16:30 호텔 짐 놓기 / 16:30~17:00 잠시 휴식</t>
  </si>
  <si>
    <t>🚶 이동 + 도착</t>
  </si>
  <si>
    <t>17:00 호텔 출발 → 17:30 Keens Steakhouse (35번가) 도착, 예약 완료</t>
  </si>
  <si>
    <t>17:30~19:30 Keens 저녁 (2시간)</t>
  </si>
  <si>
    <t>Keens → SUMMIT</t>
  </si>
  <si>
    <t>🚶 도보 이동 (10분)</t>
  </si>
  <si>
    <t>19:30~19:45 SUMMIT 도보 이동 (Grand Central 옆) / 19:45~20:00 대기</t>
  </si>
  <si>
    <t>🏙️ 입장 + 일몰</t>
  </si>
  <si>
    <t>20:00 SUMMIT 입장 (예약 완료) / 20:24 일몰 → 황혼 관람</t>
  </si>
  <si>
    <t>🌃 야경 관람</t>
  </si>
  <si>
    <t>20:30~22:00 야경 관람 → 하산 → 호텔 복귀</t>
  </si>
  <si>
    <t>호텔 비치</t>
  </si>
  <si>
    <t>🛌 늦잠/휴식</t>
  </si>
  <si>
    <t>🏖️ 호텔 전용 비치</t>
  </si>
  <si>
    <t>🏊 풀 / 비치</t>
  </si>
  <si>
    <t>🚿 샤워/체크아웃 준비</t>
  </si>
  <si>
    <t>푹 자기 (전날 클럽)</t>
  </si>
  <si>
    <t>푹 자기</t>
  </si>
  <si>
    <t>09:00 기상 / 간단히 룸서비스 또는 호텔 카페 커피</t>
  </si>
  <si>
    <t>09:30~10:30 🏖️ 호텔 전용 비치 (사우스비치 오션프론트) / 비치체어 &amp; 우산 무료</t>
  </si>
  <si>
    <t>10:30~11:30 🏊 호텔 풀 또는 비치 추가 휴식 / 사진</t>
  </si>
  <si>
    <t>11:30~12:00 🚿 객실 복귀 샤워 / 짐 정리</t>
  </si>
  <si>
    <t>Española Way</t>
  </si>
  <si>
    <t>13:00 🍽️ Española Way 점심 (Oh! Mexico, Tapas y Tintos 등)</t>
  </si>
  <si>
    <t>12:00 🛍️ Española Way 짧게 산책 (스페인풍 골목)</t>
  </si>
  <si>
    <t>→ 베이사이드</t>
  </si>
  <si>
    <t>14:00 🚕 베이사이드 마켓플레이스 이동 ($15~20)</t>
  </si>
  <si>
    <t>베이사이드</t>
  </si>
  <si>
    <t>⛵ 산책/음료</t>
  </si>
  <si>
    <t>14:30~16:30 ⛵ 베이사이드 마켓플레이스 (워터프론트 산책, 음료, 보트 구경)</t>
  </si>
  <si>
    <t>→ 호텔</t>
  </si>
  <si>
    <t>16:30 🚕 호텔 복귀 ($15~20)</t>
  </si>
  <si>
    <t>✈️ 체크인</t>
  </si>
  <si>
    <t>🛬 도착</t>
  </si>
  <si>
    <t>12:04 🛬 LAX 도착 (T1) / 짐 + 입국 절차</t>
  </si>
  <si>
    <t>🚗 렌터카 픽업</t>
  </si>
  <si>
    <t>12:30~13:15 🚗 렌터카 픽업 / 공항 빠져나오기</t>
  </si>
  <si>
    <t>→ In-N-Out</t>
  </si>
  <si>
    <t>🚗 이동</t>
  </si>
  <si>
    <t>13:15~13:30 🚗 In-N-Out 이동 (LAX 근처)</t>
  </si>
  <si>
    <t>🍔 점심</t>
  </si>
  <si>
    <t>13:30~14:15 🍔 In-N-Out (여유롭게 첫 미국 감성)</t>
  </si>
  <si>
    <t>🛒 장보기</t>
  </si>
  <si>
    <t>14:30~15:15 🛒 Trader Joe's (물/간식/와인 미리 확보)</t>
  </si>
  <si>
    <t>호텔 (Glendale)</t>
  </si>
  <si>
    <t>🏨 체크인</t>
  </si>
  <si>
    <t>15:30~17:00 🏨 호텔 체크인 + 샤워 + 휴식 (체력 회복)</t>
  </si>
  <si>
    <t>→ Griffith</t>
  </si>
  <si>
    <t>🚗 이동 (~30분)</t>
  </si>
  <si>
    <t>17:15 🚗 호텔 → 그리피스 천문대 출발</t>
  </si>
  <si>
    <t>🌅 sunset</t>
  </si>
  <si>
    <t>18:00~19:30 🌅 그리피스 천문대 (sunset + 매직아워)</t>
  </si>
  <si>
    <t>19:30~20:30 🌃 LA 야경 감상</t>
  </si>
  <si>
    <t>Hollywood Blvd</t>
  </si>
  <si>
    <t>🚗 이동 / ⭐ 산책</t>
  </si>
  <si>
    <t>20:45~21:30 ⭐ 할리우드 (TCL, Dolby, Walk of Fame 핵심만)</t>
  </si>
  <si>
    <t>🚗 복귀</t>
  </si>
  <si>
    <t>21:30~22:00 🚗 호텔 복귀</t>
  </si>
  <si>
    <t>🍷 휴식</t>
  </si>
  <si>
    <t>22:00 🍷 와인 + Trader Joe's 간식 / 휴식</t>
  </si>
  <si>
    <t>Walmart Garden Center</t>
  </si>
  <si>
    <t>🌿 가든센터</t>
  </si>
  <si>
    <t>Total Wine (Burbank)</t>
  </si>
  <si>
    <t>🍷 술 구경</t>
  </si>
  <si>
    <t>🎢 마무리</t>
  </si>
  <si>
    <t>16:00~17:00 🎢 유니버설 마무리</t>
  </si>
  <si>
    <t>Costco (Burbank)</t>
  </si>
  <si>
    <t>🛒 구경 + 저녁</t>
  </si>
  <si>
    <t>thebroad.org</t>
    <phoneticPr fontId="1" type="noConversion"/>
  </si>
  <si>
    <t>🛒 한국인 인기 쇼핑 리스트</t>
  </si>
  <si>
    <t>[Costco 코스트코]</t>
  </si>
  <si>
    <t xml:space="preserve">  · Kirkland 영양제 (오메가3, 비타민)</t>
  </si>
  <si>
    <t xml:space="preserve">  · 맥넘스 견과류 (아몬드/피칸)</t>
  </si>
  <si>
    <t xml:space="preserve">  · Kirkland 올리브오일</t>
  </si>
  <si>
    <t xml:space="preserve">  · 프로틴파우더/손말테키라</t>
  </si>
  <si>
    <t xml:space="preserve">  · 메이플시럽, 렉섬 꿀</t>
  </si>
  <si>
    <t xml:space="preserve">  · 아웃드래그 서프</t>
  </si>
  <si>
    <t>[Walmart 월마트]</t>
  </si>
  <si>
    <t xml:space="preserve">  · 초콜릿 (기몀리, 리스)</t>
  </si>
  <si>
    <t xml:space="preserve">  · 시리얼 (매투테이스 크런치)</t>
  </si>
  <si>
    <t xml:space="preserve">  · 타이레놀 머그 컵</t>
  </si>
  <si>
    <t xml:space="preserve">  · 치톨 소스, 랜치 드레싱</t>
  </si>
  <si>
    <t xml:space="preserve">  · 가든센터: 다육식물 씨앗 (국내 반입 확인)</t>
  </si>
  <si>
    <t>[Total Wine 토탈와인]</t>
  </si>
  <si>
    <t xml:space="preserve">  · Caymus, Silver Oak (캘리 클래식 카베르네)</t>
  </si>
  <si>
    <t xml:space="preserve">  · Buffalo Trace, Blanton's (버번 희귀아이템)</t>
  </si>
  <si>
    <t xml:space="preserve">  · Don Julio 1942, Clase Azul (데킨라)</t>
  </si>
  <si>
    <t xml:space="preserve">  · Macallan, Lagavulin (스컬치 위스키)</t>
  </si>
  <si>
    <t xml:space="preserve">  ⚠️ 주류 면세 1인 1병 (1L)</t>
  </si>
  <si>
    <t>17:00~18:00 🌿 월마트 가든센터</t>
  </si>
  <si>
    <t>18:00~19:30 🛒 코스트코 (구경 + 🍕 푸드코트 저녁)</t>
  </si>
  <si>
    <t>19:30~20:30 🍷 Total Wine &amp; More (Burbank, 수만종 술 구경)</t>
  </si>
  <si>
    <t>20:30~21:00 🚗 호텔 복귀 / 휴식</t>
  </si>
  <si>
    <t>20:00~21:00 🚗 호텔 복귀</t>
  </si>
  <si>
    <t>21:00~22:00 🍷 와인 + 휴식</t>
  </si>
  <si>
    <t>20:00~21:00 🍷 와인앤모어 (글렌데일)</t>
  </si>
  <si>
    <t>21:00~22:00 🚗 호텔 복귀 / 휴식</t>
  </si>
  <si>
    <t>08:00~10:00 ✈️ 렌터카 반납 + LAX 체크인 / 보안검색</t>
  </si>
  <si>
    <t>22:00 🧳 짐 정리 / LA 행 준비</t>
  </si>
  <si>
    <t>게티 센터 주차 예약 (입장 무료, 주차 예약 필수)</t>
  </si>
  <si>
    <t>5시간</t>
  </si>
  <si>
    <t>6/12 (금) 오전 9시 예약 / 공식 사이트에서 시간대 지정</t>
  </si>
  <si>
    <t>Hertz / Avis / Enterprise / 트립닷컴</t>
    <phoneticPr fontId="1" type="noConversion"/>
  </si>
  <si>
    <t>getty.edu</t>
    <phoneticPr fontId="1" type="noConversion"/>
  </si>
  <si>
    <t>현대해상 다이렉트 (hi.co.kr)</t>
    <phoneticPr fontId="1" type="noConversion"/>
  </si>
  <si>
    <t>☐</t>
  </si>
  <si>
    <t>☑</t>
  </si>
  <si>
    <t>👩 김보현</t>
  </si>
  <si>
    <t>👨 김채연</t>
  </si>
  <si>
    <t>👗 의류 - 김보현</t>
  </si>
  <si>
    <t>👕 의류 - 김채연</t>
  </si>
  <si>
    <t>🧔 화장품 - 김채연</t>
  </si>
  <si>
    <t>스킨/로션</t>
  </si>
  <si>
    <t>수분크림</t>
  </si>
  <si>
    <t>립밤</t>
  </si>
  <si>
    <t>헤어왁스/스프레이</t>
  </si>
  <si>
    <t>면도 후 스킨</t>
  </si>
  <si>
    <t>TodayTix / Telecharge / Lion King 공식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</si>
</sst>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 원&quot;"/>
    <numFmt numFmtId="177" formatCode="&quot;₩&quot;#,##0"/>
    <numFmt numFmtId="178" formatCode="\₩#,##0"/>
    <numFmt numFmtId="179" formatCode="[$$-409]#,##0.00"/>
  </numFmts>
  <fonts count="38" x14ac:knownFonts="1">
    <font>
      <sz val="11"/>
      <color theme="1"/>
      <name val="Calibri"/>
      <scheme val="minor"/>
    </font>
    <font>
      <sz val="8"/>
      <name val="Calibri"/>
      <family val="3"/>
      <charset val="129"/>
      <scheme val="minor"/>
    </font>
    <font>
      <sz val="9"/>
      <color theme="1"/>
      <name val="Calibri"/>
      <family val="2"/>
      <scheme val="minor"/>
    </font>
    <font>
      <sz val="9"/>
      <color indexed="81"/>
      <name val="Tahoma"/>
      <family val="2"/>
    </font>
    <font>
      <b/>
      <sz val="9"/>
      <color indexed="81"/>
      <name val="Tahoma"/>
      <family val="2"/>
    </font>
    <font>
      <sz val="9"/>
      <color rgb="FF0070C0"/>
      <name val="Calibri"/>
      <family val="2"/>
      <scheme val="minor"/>
    </font>
    <font>
      <b/>
      <sz val="14"/>
      <color theme="1"/>
      <name val="Calibri"/>
      <family val="2"/>
      <scheme val="minor"/>
    </font>
    <font>
      <sz val="11"/>
      <color theme="1"/>
      <name val="Calibri"/>
      <family val="2"/>
      <scheme val="minor"/>
    </font>
    <font>
      <sz val="11"/>
      <color theme="1"/>
      <name val="맑은 고딕"/>
      <family val="3"/>
      <charset val="129"/>
    </font>
    <font>
      <b/>
      <sz val="11"/>
      <color rgb="FFFFFFFF"/>
      <name val="맑은 고딕"/>
      <family val="3"/>
      <charset val="129"/>
    </font>
    <font>
      <b/>
      <sz val="11"/>
      <color theme="1"/>
      <name val="맑은 고딕"/>
      <family val="3"/>
      <charset val="129"/>
    </font>
    <font>
      <b/>
      <sz val="11"/>
      <color rgb="FFC00000"/>
      <name val="맑은 고딕"/>
      <family val="3"/>
      <charset val="129"/>
    </font>
    <font>
      <b/>
      <sz val="11"/>
      <color rgb="FF00B050"/>
      <name val="맑은 고딕"/>
      <family val="3"/>
      <charset val="129"/>
    </font>
    <font>
      <b/>
      <sz val="11"/>
      <color rgb="FF000000"/>
      <name val="맑은 고딕"/>
      <family val="3"/>
      <charset val="129"/>
    </font>
    <font>
      <sz val="11"/>
      <color rgb="FF000000"/>
      <name val="맑은 고딕"/>
      <family val="3"/>
      <charset val="129"/>
    </font>
    <font>
      <b/>
      <sz val="11"/>
      <color rgb="FFE97132"/>
      <name val="맑은 고딕"/>
      <family val="3"/>
      <charset val="129"/>
    </font>
    <font>
      <b/>
      <sz val="14"/>
      <color rgb="FFFFFFFF"/>
      <name val="맑은 고딕"/>
      <family val="3"/>
      <charset val="129"/>
    </font>
    <font>
      <b/>
      <sz val="12"/>
      <color rgb="FFFFFFFF"/>
      <name val="맑은 고딕"/>
      <family val="3"/>
      <charset val="129"/>
    </font>
    <font>
      <sz val="11"/>
      <color rgb="FF0000FF"/>
      <name val="맑은 고딕"/>
      <family val="3"/>
      <charset val="129"/>
    </font>
    <font>
      <b/>
      <sz val="11"/>
      <color rgb="FF205867"/>
      <name val="맑은 고딕"/>
      <family val="3"/>
      <charset val="129"/>
    </font>
    <font>
      <sz val="11"/>
      <color rgb="FF7F7F7F"/>
      <name val="맑은 고딕"/>
      <family val="3"/>
      <charset val="129"/>
    </font>
    <font>
      <sz val="11"/>
      <color rgb="FF0070C0"/>
      <name val="맑은 고딕"/>
      <family val="3"/>
      <charset val="129"/>
    </font>
    <font>
      <sz val="11"/>
      <name val="맑은 고딕"/>
      <family val="3"/>
      <charset val="129"/>
    </font>
    <font>
      <sz val="11"/>
      <color rgb="FF595959"/>
      <name val="맑은 고딕"/>
      <family val="3"/>
      <charset val="129"/>
    </font>
    <font>
      <b/>
      <sz val="11"/>
      <color rgb="FF595959"/>
      <name val="맑은 고딕"/>
      <family val="3"/>
      <charset val="129"/>
    </font>
    <font>
      <sz val="11"/>
      <color rgb="FF808080"/>
      <name val="맑은 고딕"/>
      <family val="3"/>
      <charset val="129"/>
    </font>
    <font>
      <b/>
      <sz val="12"/>
      <color theme="1"/>
      <name val="맑은 고딕"/>
      <family val="3"/>
      <charset val="129"/>
    </font>
    <font>
      <i/>
      <sz val="11"/>
      <color rgb="FF7F7F7F"/>
      <name val="맑은 고딕"/>
      <family val="3"/>
      <charset val="129"/>
    </font>
    <font>
      <b/>
      <sz val="12"/>
      <color rgb="FF000000"/>
      <name val="맑은 고딕"/>
      <family val="3"/>
      <charset val="129"/>
    </font>
    <font>
      <sz val="11"/>
      <color rgb="FF000000"/>
      <name val="Segoe UI Emoji"/>
      <family val="2"/>
    </font>
    <font>
      <b/>
      <sz val="11"/>
      <color rgb="FFFFFFFF"/>
      <name val="Calibri"/>
      <family val="2"/>
      <scheme val="minor"/>
    </font>
    <font>
      <b/>
      <sz val="11"/>
      <color theme="1"/>
      <name val="Calibri"/>
      <family val="2"/>
      <scheme val="minor"/>
    </font>
    <font>
      <b/>
      <sz val="12"/>
      <color theme="1"/>
      <name val="Calibri"/>
      <family val="2"/>
      <scheme val="minor"/>
    </font>
    <font>
      <b/>
      <sz val="11"/>
      <color rgb="FFC00000"/>
      <name val="Calibri"/>
      <family val="2"/>
      <scheme val="minor"/>
    </font>
    <font>
      <sz val="11"/>
      <color theme="1"/>
      <name val="Segoe UI Emoji"/>
      <family val="2"/>
    </font>
    <font>
      <sz val="11"/>
      <color rgb="FF0070C0"/>
      <name val="Segoe UI Emoji"/>
      <family val="2"/>
    </font>
    <font>
      <b/>
      <sz val="11"/>
      <color rgb="FF205867"/>
      <name val="Calibri"/>
      <family val="2"/>
      <scheme val="minor"/>
    </font>
    <font>
      <sz val="11"/>
      <color theme="1"/>
      <name val="Segoe UI Symbol"/>
      <family val="2"/>
    </font>
  </fonts>
  <fills count="27">
    <fill>
      <patternFill patternType="none"/>
    </fill>
    <fill>
      <patternFill patternType="gray125"/>
    </fill>
    <fill>
      <patternFill patternType="solid">
        <fgColor rgb="FFDAEEF3"/>
        <bgColor indexed="64"/>
      </patternFill>
    </fill>
    <fill>
      <patternFill patternType="solid">
        <fgColor rgb="FFF2F2F2"/>
        <bgColor indexed="64"/>
      </patternFill>
    </fill>
    <fill>
      <patternFill patternType="solid">
        <fgColor rgb="FFFAFAFA"/>
        <bgColor indexed="64"/>
      </patternFill>
    </fill>
    <fill>
      <patternFill patternType="solid">
        <fgColor rgb="FFFFF2CC"/>
        <bgColor indexed="64"/>
      </patternFill>
    </fill>
    <fill>
      <patternFill patternType="solid">
        <fgColor rgb="FF8E44AD"/>
        <bgColor indexed="64"/>
      </patternFill>
    </fill>
    <fill>
      <patternFill patternType="solid">
        <fgColor rgb="FFFFE4E1"/>
        <bgColor indexed="64"/>
      </patternFill>
    </fill>
    <fill>
      <patternFill patternType="solid">
        <fgColor rgb="FFD9E1F2"/>
        <bgColor indexed="64"/>
      </patternFill>
    </fill>
    <fill>
      <patternFill patternType="solid">
        <fgColor rgb="FFE2EFDA"/>
        <bgColor indexed="64"/>
      </patternFill>
    </fill>
    <fill>
      <patternFill patternType="solid">
        <fgColor rgb="FFFCE4D6"/>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rgb="FF305496"/>
        <bgColor indexed="64"/>
      </patternFill>
    </fill>
    <fill>
      <patternFill patternType="solid">
        <fgColor rgb="FF8FAADC"/>
        <bgColor indexed="64"/>
      </patternFill>
    </fill>
    <fill>
      <patternFill patternType="solid">
        <fgColor rgb="FFFFE699"/>
        <bgColor indexed="64"/>
      </patternFill>
    </fill>
    <fill>
      <patternFill patternType="solid">
        <fgColor rgb="FFFFD966"/>
        <bgColor indexed="64"/>
      </patternFill>
    </fill>
    <fill>
      <patternFill patternType="solid">
        <fgColor rgb="FFFFE5F1"/>
        <bgColor indexed="64"/>
      </patternFill>
    </fill>
    <fill>
      <patternFill patternType="solid">
        <fgColor rgb="FFE4DFEC"/>
        <bgColor indexed="64"/>
      </patternFill>
    </fill>
    <fill>
      <patternFill patternType="solid">
        <fgColor rgb="FFEBF1DE"/>
        <bgColor indexed="64"/>
      </patternFill>
    </fill>
    <fill>
      <patternFill patternType="solid">
        <fgColor rgb="FFF8CBAD"/>
        <bgColor indexed="64"/>
      </patternFill>
    </fill>
    <fill>
      <patternFill patternType="solid">
        <fgColor rgb="FFFFD7B5"/>
        <bgColor indexed="64"/>
      </patternFill>
    </fill>
    <fill>
      <patternFill patternType="solid">
        <fgColor rgb="FFBDD7EE"/>
        <bgColor indexed="64"/>
      </patternFill>
    </fill>
    <fill>
      <patternFill patternType="solid">
        <fgColor rgb="FFE1D5F0"/>
        <bgColor indexed="64"/>
      </patternFill>
    </fill>
  </fills>
  <borders count="2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auto="1"/>
      </top>
      <bottom style="thin">
        <color rgb="FFD9D9D9"/>
      </bottom>
      <diagonal/>
    </border>
    <border>
      <left style="thin">
        <color rgb="FFD9D9D9"/>
      </left>
      <right style="thin">
        <color rgb="FFD9D9D9"/>
      </right>
      <top style="thin">
        <color rgb="FFD9D9D9"/>
      </top>
      <bottom style="thin">
        <color auto="1"/>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auto="1"/>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thin">
        <color auto="1"/>
      </right>
      <top style="thin">
        <color rgb="FFD9D9D9"/>
      </top>
      <bottom/>
      <diagonal/>
    </border>
    <border>
      <left style="thin">
        <color auto="1"/>
      </left>
      <right style="thin">
        <color rgb="FFD9D9D9"/>
      </right>
      <top/>
      <bottom style="thin">
        <color rgb="FFD9D9D9"/>
      </bottom>
      <diagonal/>
    </border>
    <border>
      <left style="thin">
        <color rgb="FFD9D9D9"/>
      </left>
      <right style="thin">
        <color auto="1"/>
      </right>
      <top/>
      <bottom style="thin">
        <color rgb="FFD9D9D9"/>
      </bottom>
      <diagonal/>
    </border>
    <border>
      <left style="thin">
        <color auto="1"/>
      </left>
      <right style="thin">
        <color rgb="FFD9D9D9"/>
      </right>
      <top style="thin">
        <color rgb="FFD9D9D9"/>
      </top>
      <bottom style="medium">
        <color rgb="FF000000"/>
      </bottom>
      <diagonal/>
    </border>
    <border>
      <left style="thin">
        <color rgb="FFD9D9D9"/>
      </left>
      <right style="thin">
        <color rgb="FFD9D9D9"/>
      </right>
      <top style="thin">
        <color rgb="FFD9D9D9"/>
      </top>
      <bottom style="medium">
        <color rgb="FF000000"/>
      </bottom>
      <diagonal/>
    </border>
    <border>
      <left style="thin">
        <color rgb="FFD9D9D9"/>
      </left>
      <right style="thin">
        <color auto="1"/>
      </right>
      <top style="thin">
        <color rgb="FFD9D9D9"/>
      </top>
      <bottom style="medium">
        <color rgb="FF000000"/>
      </bottom>
      <diagonal/>
    </border>
  </borders>
  <cellStyleXfs count="1">
    <xf numFmtId="0" fontId="0" fillId="0" borderId="0"/>
  </cellStyleXfs>
  <cellXfs count="211">
    <xf numFmtId="0" fontId="0" fillId="0" borderId="0" xfId="0" applyAlignment="1">
      <alignment vertical="center"/>
    </xf>
    <xf numFmtId="0" fontId="2" fillId="0" borderId="1" xfId="0" applyFont="1" applyBorder="1" applyAlignment="1">
      <alignment vertical="center"/>
    </xf>
    <xf numFmtId="0" fontId="5" fillId="0" borderId="1" xfId="0" applyFont="1" applyBorder="1" applyAlignment="1">
      <alignment vertical="center"/>
    </xf>
    <xf numFmtId="0" fontId="7" fillId="0" borderId="0" xfId="0" applyFont="1" applyAlignment="1">
      <alignment vertical="center"/>
    </xf>
    <xf numFmtId="0" fontId="5" fillId="0" borderId="10" xfId="0" applyFont="1" applyBorder="1" applyAlignment="1">
      <alignment vertical="center"/>
    </xf>
    <xf numFmtId="0" fontId="2" fillId="0" borderId="10" xfId="0" applyFont="1" applyBorder="1" applyAlignment="1">
      <alignment vertical="center"/>
    </xf>
    <xf numFmtId="0" fontId="6" fillId="7" borderId="0" xfId="0" applyFont="1" applyFill="1" applyAlignment="1">
      <alignment horizontal="center" vertical="center"/>
    </xf>
    <xf numFmtId="0" fontId="9" fillId="16" borderId="13" xfId="0" applyFont="1" applyFill="1" applyBorder="1" applyAlignment="1">
      <alignment horizontal="center" vertical="center"/>
    </xf>
    <xf numFmtId="0" fontId="9" fillId="16" borderId="12" xfId="0" applyFont="1" applyFill="1" applyBorder="1" applyAlignment="1">
      <alignment horizontal="center" vertical="center"/>
    </xf>
    <xf numFmtId="0" fontId="13" fillId="5" borderId="4" xfId="0" applyFont="1" applyFill="1" applyBorder="1" applyAlignment="1">
      <alignment vertical="center" wrapText="1"/>
    </xf>
    <xf numFmtId="0" fontId="14" fillId="5" borderId="2" xfId="0" applyFont="1" applyFill="1" applyBorder="1" applyAlignment="1">
      <alignment vertical="center" wrapText="1"/>
    </xf>
    <xf numFmtId="0" fontId="14" fillId="15" borderId="2" xfId="0" applyFont="1" applyFill="1" applyBorder="1" applyAlignment="1">
      <alignment vertical="center" wrapText="1"/>
    </xf>
    <xf numFmtId="0" fontId="12" fillId="15" borderId="2" xfId="0" applyFont="1" applyFill="1" applyBorder="1" applyAlignment="1">
      <alignment vertical="center" wrapText="1"/>
    </xf>
    <xf numFmtId="0" fontId="12" fillId="15" borderId="2" xfId="0" applyFont="1" applyFill="1" applyBorder="1" applyAlignment="1">
      <alignment horizontal="center" vertical="center" wrapText="1"/>
    </xf>
    <xf numFmtId="0" fontId="14" fillId="15" borderId="7" xfId="0" applyFont="1" applyFill="1" applyBorder="1" applyAlignment="1">
      <alignment vertical="center" wrapText="1"/>
    </xf>
    <xf numFmtId="0" fontId="13" fillId="5" borderId="5" xfId="0" applyFont="1" applyFill="1" applyBorder="1" applyAlignment="1">
      <alignment vertical="center" wrapText="1"/>
    </xf>
    <xf numFmtId="0" fontId="14" fillId="5" borderId="1" xfId="0" applyFont="1" applyFill="1" applyBorder="1" applyAlignment="1">
      <alignment vertical="center" wrapText="1"/>
    </xf>
    <xf numFmtId="0" fontId="14" fillId="15" borderId="1" xfId="0" applyFont="1" applyFill="1" applyBorder="1" applyAlignment="1">
      <alignment vertical="center" wrapText="1"/>
    </xf>
    <xf numFmtId="0" fontId="12" fillId="15" borderId="1" xfId="0" applyFont="1" applyFill="1" applyBorder="1" applyAlignment="1">
      <alignment vertical="center" wrapText="1"/>
    </xf>
    <xf numFmtId="0" fontId="12" fillId="15" borderId="1" xfId="0" applyFont="1" applyFill="1" applyBorder="1" applyAlignment="1">
      <alignment horizontal="center" vertical="center" wrapText="1"/>
    </xf>
    <xf numFmtId="0" fontId="14" fillId="15" borderId="8" xfId="0" applyFont="1" applyFill="1" applyBorder="1" applyAlignment="1">
      <alignment vertical="center" wrapText="1"/>
    </xf>
    <xf numFmtId="0" fontId="11" fillId="15" borderId="1" xfId="0" applyFont="1" applyFill="1" applyBorder="1" applyAlignment="1">
      <alignment vertical="center" wrapText="1"/>
    </xf>
    <xf numFmtId="0" fontId="14" fillId="15" borderId="15" xfId="0" applyFont="1" applyFill="1" applyBorder="1" applyAlignment="1">
      <alignment vertical="center" wrapText="1"/>
    </xf>
    <xf numFmtId="0" fontId="12" fillId="15" borderId="15" xfId="0" applyFont="1" applyFill="1" applyBorder="1" applyAlignment="1">
      <alignment horizontal="center" vertical="center" wrapText="1"/>
    </xf>
    <xf numFmtId="0" fontId="14" fillId="15" borderId="16" xfId="0" applyFont="1" applyFill="1" applyBorder="1" applyAlignment="1">
      <alignment vertical="center" wrapText="1"/>
    </xf>
    <xf numFmtId="0" fontId="14" fillId="15" borderId="20" xfId="0" applyFont="1" applyFill="1" applyBorder="1" applyAlignment="1">
      <alignment vertical="center" wrapText="1"/>
    </xf>
    <xf numFmtId="0" fontId="12" fillId="15" borderId="20" xfId="0" applyFont="1" applyFill="1" applyBorder="1" applyAlignment="1">
      <alignment horizontal="center" vertical="center" wrapText="1"/>
    </xf>
    <xf numFmtId="0" fontId="14" fillId="15" borderId="21" xfId="0" applyFont="1" applyFill="1" applyBorder="1" applyAlignment="1">
      <alignment vertical="center" wrapText="1"/>
    </xf>
    <xf numFmtId="0" fontId="13" fillId="9" borderId="17" xfId="0" applyFont="1" applyFill="1" applyBorder="1" applyAlignment="1">
      <alignment vertical="center" wrapText="1"/>
    </xf>
    <xf numFmtId="0" fontId="14" fillId="9" borderId="11" xfId="0" applyFont="1" applyFill="1" applyBorder="1" applyAlignment="1">
      <alignment vertical="center" wrapText="1"/>
    </xf>
    <xf numFmtId="0" fontId="14" fillId="15" borderId="11" xfId="0" applyFont="1" applyFill="1" applyBorder="1" applyAlignment="1">
      <alignment vertical="center" wrapText="1"/>
    </xf>
    <xf numFmtId="0" fontId="12" fillId="15" borderId="11" xfId="0" applyFont="1" applyFill="1" applyBorder="1" applyAlignment="1">
      <alignment vertical="center" wrapText="1"/>
    </xf>
    <xf numFmtId="0" fontId="12" fillId="15" borderId="11" xfId="0" applyFont="1" applyFill="1" applyBorder="1" applyAlignment="1">
      <alignment horizontal="center" vertical="center" wrapText="1"/>
    </xf>
    <xf numFmtId="0" fontId="14" fillId="15" borderId="18" xfId="0" applyFont="1" applyFill="1" applyBorder="1" applyAlignment="1">
      <alignment vertical="center" wrapText="1"/>
    </xf>
    <xf numFmtId="0" fontId="13" fillId="9" borderId="19" xfId="0" applyFont="1" applyFill="1" applyBorder="1" applyAlignment="1">
      <alignment vertical="center" wrapText="1"/>
    </xf>
    <xf numFmtId="0" fontId="14" fillId="9" borderId="20" xfId="0" applyFont="1" applyFill="1" applyBorder="1" applyAlignment="1">
      <alignment vertical="center" wrapText="1"/>
    </xf>
    <xf numFmtId="0" fontId="15" fillId="15" borderId="20" xfId="0" applyFont="1" applyFill="1" applyBorder="1" applyAlignment="1">
      <alignment vertical="center" wrapText="1"/>
    </xf>
    <xf numFmtId="0" fontId="13" fillId="10" borderId="17" xfId="0" applyFont="1" applyFill="1" applyBorder="1" applyAlignment="1">
      <alignment vertical="center" wrapText="1"/>
    </xf>
    <xf numFmtId="0" fontId="14" fillId="10" borderId="11" xfId="0" applyFont="1" applyFill="1" applyBorder="1" applyAlignment="1">
      <alignment vertical="center" wrapText="1"/>
    </xf>
    <xf numFmtId="0" fontId="11" fillId="15" borderId="11" xfId="0" applyFont="1" applyFill="1" applyBorder="1" applyAlignment="1">
      <alignment vertical="center" wrapText="1"/>
    </xf>
    <xf numFmtId="0" fontId="13" fillId="10" borderId="5" xfId="0" applyFont="1" applyFill="1" applyBorder="1" applyAlignment="1">
      <alignment vertical="center" wrapText="1"/>
    </xf>
    <xf numFmtId="0" fontId="14" fillId="10" borderId="1" xfId="0" applyFont="1" applyFill="1" applyBorder="1" applyAlignment="1">
      <alignment vertical="center" wrapText="1"/>
    </xf>
    <xf numFmtId="0" fontId="13" fillId="10" borderId="14" xfId="0" applyFont="1" applyFill="1" applyBorder="1" applyAlignment="1">
      <alignment vertical="center" wrapText="1"/>
    </xf>
    <xf numFmtId="0" fontId="14" fillId="10" borderId="15" xfId="0" applyFont="1" applyFill="1" applyBorder="1" applyAlignment="1">
      <alignment vertical="center" wrapText="1"/>
    </xf>
    <xf numFmtId="0" fontId="13" fillId="11" borderId="5" xfId="0" applyFont="1" applyFill="1" applyBorder="1" applyAlignment="1">
      <alignment vertical="center" wrapText="1"/>
    </xf>
    <xf numFmtId="0" fontId="14" fillId="11" borderId="1" xfId="0" applyFont="1" applyFill="1" applyBorder="1" applyAlignment="1">
      <alignment vertical="center" wrapText="1"/>
    </xf>
    <xf numFmtId="0" fontId="13" fillId="11" borderId="6" xfId="0" applyFont="1" applyFill="1" applyBorder="1" applyAlignment="1">
      <alignment vertical="center" wrapText="1"/>
    </xf>
    <xf numFmtId="0" fontId="14" fillId="11" borderId="3" xfId="0" applyFont="1" applyFill="1" applyBorder="1" applyAlignment="1">
      <alignment vertical="center" wrapText="1"/>
    </xf>
    <xf numFmtId="0" fontId="14" fillId="15" borderId="3" xfId="0" applyFont="1" applyFill="1" applyBorder="1" applyAlignment="1">
      <alignment vertical="center" wrapText="1"/>
    </xf>
    <xf numFmtId="0" fontId="11" fillId="15" borderId="3" xfId="0" applyFont="1" applyFill="1" applyBorder="1" applyAlignment="1">
      <alignment vertical="center" wrapText="1"/>
    </xf>
    <xf numFmtId="0" fontId="12" fillId="15" borderId="3" xfId="0" applyFont="1" applyFill="1" applyBorder="1" applyAlignment="1">
      <alignment horizontal="center" vertical="center" wrapText="1"/>
    </xf>
    <xf numFmtId="0" fontId="14" fillId="15" borderId="9"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left" vertical="center"/>
    </xf>
    <xf numFmtId="176" fontId="18" fillId="0" borderId="0" xfId="0" applyNumberFormat="1" applyFont="1" applyAlignment="1">
      <alignment horizontal="left" vertical="center"/>
    </xf>
    <xf numFmtId="0" fontId="8" fillId="0" borderId="5" xfId="0" applyFont="1" applyBorder="1" applyAlignment="1">
      <alignment vertical="center"/>
    </xf>
    <xf numFmtId="0" fontId="8" fillId="0" borderId="1" xfId="0" applyFont="1" applyBorder="1" applyAlignment="1">
      <alignment vertical="center"/>
    </xf>
    <xf numFmtId="0" fontId="8" fillId="0" borderId="8" xfId="0" applyFont="1" applyBorder="1" applyAlignment="1">
      <alignment vertical="center"/>
    </xf>
    <xf numFmtId="0" fontId="8" fillId="0" borderId="6" xfId="0" applyFont="1" applyBorder="1" applyAlignment="1">
      <alignment vertical="center"/>
    </xf>
    <xf numFmtId="0" fontId="8" fillId="0" borderId="3" xfId="0" applyFont="1" applyBorder="1" applyAlignment="1">
      <alignment vertical="center"/>
    </xf>
    <xf numFmtId="0" fontId="8" fillId="0" borderId="9" xfId="0" applyFont="1" applyBorder="1" applyAlignment="1">
      <alignment vertical="center"/>
    </xf>
    <xf numFmtId="0" fontId="8" fillId="13" borderId="1" xfId="0" applyFont="1" applyFill="1" applyBorder="1" applyAlignment="1">
      <alignment vertical="center" wrapText="1"/>
    </xf>
    <xf numFmtId="0" fontId="9" fillId="16" borderId="0" xfId="0" applyFont="1" applyFill="1" applyAlignment="1">
      <alignment horizontal="center" vertical="center"/>
    </xf>
    <xf numFmtId="0" fontId="9" fillId="16" borderId="0" xfId="0" applyFont="1" applyFill="1" applyAlignment="1">
      <alignment vertical="center"/>
    </xf>
    <xf numFmtId="0" fontId="10" fillId="5" borderId="0" xfId="0" applyFont="1" applyFill="1" applyAlignment="1">
      <alignment horizontal="center" vertical="center"/>
    </xf>
    <xf numFmtId="177" fontId="8" fillId="0" borderId="1" xfId="0" applyNumberFormat="1" applyFont="1" applyBorder="1" applyAlignment="1">
      <alignment vertical="center"/>
    </xf>
    <xf numFmtId="178" fontId="20" fillId="0" borderId="1" xfId="0" applyNumberFormat="1" applyFont="1" applyBorder="1" applyAlignment="1">
      <alignment vertical="center"/>
    </xf>
    <xf numFmtId="0" fontId="23" fillId="4" borderId="1" xfId="0" applyFont="1" applyFill="1" applyBorder="1" applyAlignment="1">
      <alignment horizontal="center" vertical="center"/>
    </xf>
    <xf numFmtId="177" fontId="10" fillId="18" borderId="1" xfId="0" applyNumberFormat="1" applyFont="1" applyFill="1" applyBorder="1" applyAlignment="1">
      <alignment vertical="center"/>
    </xf>
    <xf numFmtId="178" fontId="10" fillId="18" borderId="1" xfId="0" applyNumberFormat="1" applyFont="1" applyFill="1" applyBorder="1" applyAlignment="1">
      <alignment vertical="center"/>
    </xf>
    <xf numFmtId="0" fontId="10" fillId="18" borderId="1" xfId="0" applyFont="1" applyFill="1" applyBorder="1" applyAlignment="1">
      <alignment vertical="center"/>
    </xf>
    <xf numFmtId="0" fontId="23" fillId="0" borderId="1" xfId="0" applyFont="1" applyBorder="1" applyAlignment="1">
      <alignment horizontal="center" vertical="center"/>
    </xf>
    <xf numFmtId="178" fontId="8" fillId="0" borderId="1" xfId="0" applyNumberFormat="1" applyFont="1" applyBorder="1" applyAlignment="1">
      <alignment vertical="center"/>
    </xf>
    <xf numFmtId="0" fontId="9" fillId="17" borderId="2" xfId="0" applyFont="1" applyFill="1" applyBorder="1" applyAlignment="1">
      <alignment horizontal="center" vertical="center"/>
    </xf>
    <xf numFmtId="177" fontId="9" fillId="19" borderId="3" xfId="0" applyNumberFormat="1" applyFont="1" applyFill="1" applyBorder="1" applyAlignment="1">
      <alignment vertical="center"/>
    </xf>
    <xf numFmtId="178" fontId="9" fillId="19" borderId="3" xfId="0" applyNumberFormat="1" applyFont="1" applyFill="1" applyBorder="1" applyAlignment="1">
      <alignment vertical="center"/>
    </xf>
    <xf numFmtId="0" fontId="10" fillId="19" borderId="3" xfId="0" applyFont="1" applyFill="1" applyBorder="1" applyAlignment="1">
      <alignment vertical="center"/>
    </xf>
    <xf numFmtId="0" fontId="9" fillId="17" borderId="4" xfId="0" applyFont="1" applyFill="1" applyBorder="1" applyAlignment="1">
      <alignment horizontal="center" vertical="center"/>
    </xf>
    <xf numFmtId="0" fontId="13" fillId="18" borderId="7" xfId="0" applyFont="1" applyFill="1" applyBorder="1" applyAlignment="1">
      <alignment horizontal="center" vertical="center"/>
    </xf>
    <xf numFmtId="0" fontId="10" fillId="5" borderId="8" xfId="0" applyFont="1" applyFill="1" applyBorder="1" applyAlignment="1">
      <alignment vertical="center"/>
    </xf>
    <xf numFmtId="0" fontId="10" fillId="18" borderId="8" xfId="0" applyFont="1" applyFill="1" applyBorder="1" applyAlignment="1">
      <alignment vertical="center"/>
    </xf>
    <xf numFmtId="0" fontId="21" fillId="0" borderId="8" xfId="0" applyFont="1" applyBorder="1" applyAlignment="1">
      <alignment vertical="center"/>
    </xf>
    <xf numFmtId="0" fontId="10" fillId="19" borderId="9" xfId="0" applyFont="1" applyFill="1" applyBorder="1" applyAlignment="1">
      <alignment vertical="center"/>
    </xf>
    <xf numFmtId="0" fontId="8" fillId="0" borderId="1" xfId="0" applyFont="1" applyBorder="1" applyAlignment="1">
      <alignment vertical="center" wrapText="1"/>
    </xf>
    <xf numFmtId="0" fontId="21" fillId="0" borderId="1" xfId="0" applyFont="1" applyBorder="1" applyAlignment="1">
      <alignment vertical="center" wrapText="1"/>
    </xf>
    <xf numFmtId="0" fontId="8" fillId="12" borderId="1" xfId="0" applyFont="1" applyFill="1" applyBorder="1" applyAlignment="1">
      <alignment vertical="center" wrapText="1"/>
    </xf>
    <xf numFmtId="0" fontId="8" fillId="14" borderId="1" xfId="0" applyFont="1" applyFill="1" applyBorder="1" applyAlignment="1">
      <alignment vertical="center" wrapText="1"/>
    </xf>
    <xf numFmtId="0" fontId="10" fillId="9" borderId="0" xfId="0" applyFont="1" applyFill="1" applyAlignment="1">
      <alignment horizontal="center" vertical="center"/>
    </xf>
    <xf numFmtId="0" fontId="8" fillId="0" borderId="0" xfId="0" applyFont="1" applyAlignment="1">
      <alignment horizontal="left" vertical="center" wrapText="1"/>
    </xf>
    <xf numFmtId="0" fontId="10" fillId="10" borderId="0" xfId="0" applyFont="1" applyFill="1" applyAlignment="1">
      <alignment horizontal="center" vertical="center"/>
    </xf>
    <xf numFmtId="177" fontId="9" fillId="19" borderId="1" xfId="0" applyNumberFormat="1" applyFont="1" applyFill="1" applyBorder="1" applyAlignment="1">
      <alignment vertical="center"/>
    </xf>
    <xf numFmtId="178" fontId="9" fillId="19" borderId="1" xfId="0" applyNumberFormat="1" applyFont="1" applyFill="1" applyBorder="1" applyAlignment="1">
      <alignment vertical="center"/>
    </xf>
    <xf numFmtId="0" fontId="10" fillId="19" borderId="1" xfId="0" applyFont="1" applyFill="1" applyBorder="1" applyAlignment="1">
      <alignment vertical="center"/>
    </xf>
    <xf numFmtId="177" fontId="9" fillId="6" borderId="3" xfId="0" applyNumberFormat="1" applyFont="1" applyFill="1" applyBorder="1" applyAlignment="1">
      <alignment vertical="center"/>
    </xf>
    <xf numFmtId="178" fontId="9" fillId="6" borderId="3" xfId="0" applyNumberFormat="1" applyFont="1" applyFill="1" applyBorder="1" applyAlignment="1">
      <alignment vertical="center"/>
    </xf>
    <xf numFmtId="0" fontId="8" fillId="6" borderId="3" xfId="0" applyFont="1" applyFill="1" applyBorder="1" applyAlignment="1">
      <alignment vertical="center"/>
    </xf>
    <xf numFmtId="0" fontId="10" fillId="19" borderId="8" xfId="0" applyFont="1" applyFill="1" applyBorder="1" applyAlignment="1">
      <alignment vertical="center"/>
    </xf>
    <xf numFmtId="3" fontId="18" fillId="11" borderId="0" xfId="0" applyNumberFormat="1" applyFont="1" applyFill="1" applyAlignment="1">
      <alignment vertical="center"/>
    </xf>
    <xf numFmtId="0" fontId="10" fillId="11" borderId="0" xfId="0" applyFont="1" applyFill="1" applyAlignment="1">
      <alignment vertical="center"/>
    </xf>
    <xf numFmtId="178" fontId="10" fillId="19" borderId="3" xfId="0" applyNumberFormat="1" applyFont="1" applyFill="1" applyBorder="1" applyAlignment="1">
      <alignment vertical="center"/>
    </xf>
    <xf numFmtId="0" fontId="10" fillId="7" borderId="5" xfId="0" applyFont="1" applyFill="1" applyBorder="1" applyAlignment="1">
      <alignment vertical="center"/>
    </xf>
    <xf numFmtId="0" fontId="10" fillId="9" borderId="5" xfId="0" applyFont="1" applyFill="1" applyBorder="1" applyAlignment="1">
      <alignment vertical="center"/>
    </xf>
    <xf numFmtId="0" fontId="10" fillId="5" borderId="5" xfId="0" applyFont="1" applyFill="1" applyBorder="1" applyAlignment="1">
      <alignment vertical="center"/>
    </xf>
    <xf numFmtId="0" fontId="10" fillId="10" borderId="5" xfId="0" applyFont="1" applyFill="1" applyBorder="1" applyAlignment="1">
      <alignment vertical="center"/>
    </xf>
    <xf numFmtId="0" fontId="10" fillId="20" borderId="5" xfId="0" applyFont="1" applyFill="1" applyBorder="1" applyAlignment="1">
      <alignment vertical="center"/>
    </xf>
    <xf numFmtId="0" fontId="10" fillId="11" borderId="5" xfId="0" applyFont="1" applyFill="1" applyBorder="1" applyAlignment="1">
      <alignment vertical="center"/>
    </xf>
    <xf numFmtId="0" fontId="10" fillId="3" borderId="5" xfId="0" applyFont="1" applyFill="1" applyBorder="1" applyAlignment="1">
      <alignment vertical="center"/>
    </xf>
    <xf numFmtId="0" fontId="26" fillId="19" borderId="6" xfId="0" applyFont="1" applyFill="1" applyBorder="1" applyAlignment="1">
      <alignment vertical="center"/>
    </xf>
    <xf numFmtId="0" fontId="9" fillId="17" borderId="7" xfId="0" applyFont="1" applyFill="1" applyBorder="1" applyAlignment="1">
      <alignment horizontal="center" vertical="center"/>
    </xf>
    <xf numFmtId="0" fontId="8" fillId="0" borderId="8" xfId="0" applyFont="1" applyBorder="1" applyAlignment="1">
      <alignment vertical="center" wrapText="1"/>
    </xf>
    <xf numFmtId="0" fontId="14" fillId="0" borderId="8" xfId="0" applyFont="1" applyBorder="1" applyAlignment="1">
      <alignment vertical="center" wrapText="1"/>
    </xf>
    <xf numFmtId="0" fontId="9" fillId="16" borderId="4" xfId="0" applyFont="1" applyFill="1" applyBorder="1" applyAlignment="1">
      <alignment vertical="center" wrapText="1"/>
    </xf>
    <xf numFmtId="0" fontId="9" fillId="17" borderId="5" xfId="0" applyFont="1" applyFill="1" applyBorder="1" applyAlignment="1">
      <alignment vertical="center" wrapText="1"/>
    </xf>
    <xf numFmtId="0" fontId="8" fillId="0" borderId="5" xfId="0" applyFont="1" applyBorder="1" applyAlignment="1">
      <alignment vertical="center" wrapText="1"/>
    </xf>
    <xf numFmtId="0" fontId="9" fillId="16" borderId="5" xfId="0" applyFont="1" applyFill="1" applyBorder="1" applyAlignment="1">
      <alignment vertical="center" wrapText="1"/>
    </xf>
    <xf numFmtId="0" fontId="8" fillId="0" borderId="6" xfId="0" applyFont="1" applyBorder="1" applyAlignment="1">
      <alignment vertical="center" wrapText="1"/>
    </xf>
    <xf numFmtId="0" fontId="9" fillId="16" borderId="7" xfId="0" applyFont="1" applyFill="1" applyBorder="1" applyAlignment="1">
      <alignment vertical="center" wrapText="1"/>
    </xf>
    <xf numFmtId="0" fontId="9" fillId="17" borderId="8" xfId="0" applyFont="1" applyFill="1" applyBorder="1" applyAlignment="1">
      <alignment vertical="center" wrapText="1"/>
    </xf>
    <xf numFmtId="0" fontId="9" fillId="16" borderId="8" xfId="0" applyFont="1" applyFill="1" applyBorder="1" applyAlignment="1">
      <alignment vertical="center" wrapText="1"/>
    </xf>
    <xf numFmtId="0" fontId="8" fillId="0" borderId="8" xfId="0" quotePrefix="1" applyFont="1" applyBorder="1" applyAlignment="1">
      <alignment vertical="center" wrapText="1"/>
    </xf>
    <xf numFmtId="0" fontId="8" fillId="0" borderId="9" xfId="0" applyFont="1" applyBorder="1" applyAlignment="1">
      <alignment vertical="center" wrapText="1"/>
    </xf>
    <xf numFmtId="0" fontId="10" fillId="19" borderId="0" xfId="0" applyFont="1" applyFill="1" applyAlignment="1">
      <alignment horizontal="right" vertical="center"/>
    </xf>
    <xf numFmtId="0" fontId="10" fillId="19" borderId="0" xfId="0" applyFont="1" applyFill="1" applyAlignment="1">
      <alignment horizontal="center" vertical="center"/>
    </xf>
    <xf numFmtId="0" fontId="10" fillId="8" borderId="1" xfId="0" applyFont="1" applyFill="1" applyBorder="1" applyAlignment="1">
      <alignment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10" fillId="8" borderId="8" xfId="0" applyFont="1" applyFill="1" applyBorder="1" applyAlignment="1">
      <alignment vertical="center"/>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27" fillId="0" borderId="1" xfId="0" applyFont="1" applyBorder="1" applyAlignment="1">
      <alignment vertical="center" wrapText="1"/>
    </xf>
    <xf numFmtId="0" fontId="27" fillId="0" borderId="3" xfId="0" applyFont="1" applyBorder="1" applyAlignment="1">
      <alignment vertical="center" wrapText="1"/>
    </xf>
    <xf numFmtId="0" fontId="14" fillId="0" borderId="1" xfId="0" applyFont="1" applyBorder="1" applyAlignment="1">
      <alignment vertical="center" wrapText="1"/>
    </xf>
    <xf numFmtId="177" fontId="13" fillId="9" borderId="3" xfId="0" applyNumberFormat="1" applyFont="1" applyFill="1" applyBorder="1" applyAlignment="1">
      <alignment vertical="center"/>
    </xf>
    <xf numFmtId="178" fontId="13" fillId="9" borderId="3" xfId="0" applyNumberFormat="1" applyFont="1" applyFill="1" applyBorder="1" applyAlignment="1">
      <alignment vertical="center"/>
    </xf>
    <xf numFmtId="0" fontId="13" fillId="9" borderId="3" xfId="0" applyFont="1" applyFill="1" applyBorder="1" applyAlignment="1">
      <alignment vertical="center"/>
    </xf>
    <xf numFmtId="0" fontId="13" fillId="9" borderId="9" xfId="0" applyFont="1" applyFill="1" applyBorder="1" applyAlignment="1">
      <alignment vertical="center"/>
    </xf>
    <xf numFmtId="177" fontId="13" fillId="18" borderId="1" xfId="0" applyNumberFormat="1" applyFont="1" applyFill="1" applyBorder="1" applyAlignment="1">
      <alignment vertical="center"/>
    </xf>
    <xf numFmtId="178" fontId="13" fillId="18" borderId="1" xfId="0" applyNumberFormat="1" applyFont="1" applyFill="1" applyBorder="1" applyAlignment="1">
      <alignment vertical="center"/>
    </xf>
    <xf numFmtId="0" fontId="13" fillId="18" borderId="1" xfId="0" applyFont="1" applyFill="1" applyBorder="1" applyAlignment="1">
      <alignment vertical="center"/>
    </xf>
    <xf numFmtId="0" fontId="13" fillId="18" borderId="8" xfId="0" applyFont="1" applyFill="1" applyBorder="1" applyAlignment="1">
      <alignment vertical="center"/>
    </xf>
    <xf numFmtId="0" fontId="14" fillId="21" borderId="1" xfId="0" applyFont="1" applyFill="1" applyBorder="1" applyAlignment="1">
      <alignment vertical="center" wrapText="1"/>
    </xf>
    <xf numFmtId="0" fontId="14" fillId="22" borderId="1" xfId="0" applyFont="1" applyFill="1" applyBorder="1" applyAlignment="1">
      <alignment vertical="center" wrapText="1"/>
    </xf>
    <xf numFmtId="0" fontId="14" fillId="2" borderId="1" xfId="0" applyFont="1" applyFill="1" applyBorder="1" applyAlignment="1">
      <alignment vertical="center" wrapText="1"/>
    </xf>
    <xf numFmtId="0" fontId="30" fillId="16" borderId="0" xfId="0" applyFont="1" applyFill="1" applyAlignment="1">
      <alignment horizontal="center" vertical="center"/>
    </xf>
    <xf numFmtId="0" fontId="31" fillId="11" borderId="0" xfId="0" applyFont="1" applyFill="1" applyAlignment="1">
      <alignment vertical="center"/>
    </xf>
    <xf numFmtId="178" fontId="0" fillId="0" borderId="0" xfId="0" applyNumberFormat="1" applyAlignment="1">
      <alignment vertical="center"/>
    </xf>
    <xf numFmtId="0" fontId="31" fillId="10" borderId="0" xfId="0" applyFont="1" applyFill="1" applyAlignment="1">
      <alignment vertical="center"/>
    </xf>
    <xf numFmtId="0" fontId="31" fillId="5" borderId="0" xfId="0" applyFont="1" applyFill="1" applyAlignment="1">
      <alignment vertical="center"/>
    </xf>
    <xf numFmtId="0" fontId="31" fillId="9" borderId="0" xfId="0" applyFont="1" applyFill="1" applyAlignment="1">
      <alignment vertical="center"/>
    </xf>
    <xf numFmtId="0" fontId="31" fillId="23" borderId="0" xfId="0" applyFont="1" applyFill="1" applyAlignment="1">
      <alignment vertical="center"/>
    </xf>
    <xf numFmtId="0" fontId="32" fillId="7" borderId="0" xfId="0" applyFont="1" applyFill="1" applyAlignment="1">
      <alignment vertical="center"/>
    </xf>
    <xf numFmtId="0" fontId="31" fillId="3" borderId="0" xfId="0" applyFont="1" applyFill="1" applyAlignment="1">
      <alignment vertical="center"/>
    </xf>
    <xf numFmtId="0" fontId="33" fillId="0" borderId="0" xfId="0" applyFont="1" applyAlignment="1">
      <alignment vertical="center"/>
    </xf>
    <xf numFmtId="178" fontId="14" fillId="15" borderId="2" xfId="0" applyNumberFormat="1" applyFont="1" applyFill="1" applyBorder="1" applyAlignment="1">
      <alignment horizontal="right" vertical="center" wrapText="1"/>
    </xf>
    <xf numFmtId="178" fontId="14" fillId="15" borderId="1" xfId="0" applyNumberFormat="1" applyFont="1" applyFill="1" applyBorder="1" applyAlignment="1">
      <alignment horizontal="right" vertical="center" wrapText="1"/>
    </xf>
    <xf numFmtId="178" fontId="14" fillId="15" borderId="15" xfId="0" applyNumberFormat="1" applyFont="1" applyFill="1" applyBorder="1" applyAlignment="1">
      <alignment horizontal="right" vertical="center" wrapText="1"/>
    </xf>
    <xf numFmtId="178" fontId="14" fillId="15" borderId="20" xfId="0" applyNumberFormat="1" applyFont="1" applyFill="1" applyBorder="1" applyAlignment="1">
      <alignment horizontal="right" vertical="center" wrapText="1"/>
    </xf>
    <xf numFmtId="178" fontId="14" fillId="15" borderId="11" xfId="0" applyNumberFormat="1" applyFont="1" applyFill="1" applyBorder="1" applyAlignment="1">
      <alignment horizontal="right" vertical="center" wrapText="1"/>
    </xf>
    <xf numFmtId="178" fontId="14" fillId="15" borderId="3" xfId="0" applyNumberFormat="1" applyFont="1" applyFill="1" applyBorder="1" applyAlignment="1">
      <alignment horizontal="right" vertical="center" wrapText="1"/>
    </xf>
    <xf numFmtId="179" fontId="18" fillId="0" borderId="1" xfId="0" applyNumberFormat="1" applyFont="1" applyBorder="1" applyAlignment="1">
      <alignment vertical="center"/>
    </xf>
    <xf numFmtId="179" fontId="25" fillId="0" borderId="1" xfId="0" applyNumberFormat="1" applyFont="1" applyBorder="1" applyAlignment="1">
      <alignment vertical="center"/>
    </xf>
    <xf numFmtId="179" fontId="8" fillId="0" borderId="1" xfId="0" applyNumberFormat="1" applyFont="1" applyBorder="1" applyAlignment="1">
      <alignment vertical="center"/>
    </xf>
    <xf numFmtId="179" fontId="10" fillId="19" borderId="3" xfId="0" applyNumberFormat="1" applyFont="1" applyFill="1" applyBorder="1" applyAlignment="1">
      <alignment vertical="center"/>
    </xf>
    <xf numFmtId="0" fontId="22" fillId="0" borderId="1" xfId="0" applyFont="1" applyBorder="1" applyAlignment="1">
      <alignment vertical="center" wrapText="1"/>
    </xf>
    <xf numFmtId="0" fontId="21" fillId="24" borderId="1" xfId="0" applyFont="1" applyFill="1" applyBorder="1" applyAlignment="1">
      <alignment vertical="center" wrapText="1"/>
    </xf>
    <xf numFmtId="0" fontId="8" fillId="24" borderId="1" xfId="0" applyFont="1" applyFill="1" applyBorder="1" applyAlignment="1">
      <alignment vertical="center" wrapText="1"/>
    </xf>
    <xf numFmtId="0" fontId="8" fillId="25" borderId="1" xfId="0" applyFont="1" applyFill="1" applyBorder="1" applyAlignment="1">
      <alignment vertical="center" wrapText="1"/>
    </xf>
    <xf numFmtId="0" fontId="21" fillId="25" borderId="1" xfId="0" applyFont="1" applyFill="1" applyBorder="1" applyAlignment="1">
      <alignment vertical="center" wrapText="1"/>
    </xf>
    <xf numFmtId="0" fontId="8" fillId="26" borderId="1" xfId="0" applyFont="1" applyFill="1" applyBorder="1" applyAlignment="1">
      <alignment vertical="center" wrapText="1"/>
    </xf>
    <xf numFmtId="0" fontId="21" fillId="26" borderId="1" xfId="0" applyFont="1" applyFill="1" applyBorder="1" applyAlignment="1">
      <alignment vertical="center" wrapText="1"/>
    </xf>
    <xf numFmtId="0" fontId="14" fillId="24" borderId="1" xfId="0" applyFont="1" applyFill="1" applyBorder="1" applyAlignment="1">
      <alignment vertical="center" wrapText="1"/>
    </xf>
    <xf numFmtId="0" fontId="14" fillId="26" borderId="1" xfId="0" applyFont="1" applyFill="1" applyBorder="1" applyAlignment="1">
      <alignment vertical="center" wrapText="1"/>
    </xf>
    <xf numFmtId="0" fontId="10" fillId="0" borderId="8" xfId="0" applyFont="1" applyBorder="1" applyAlignment="1">
      <alignment vertical="center"/>
    </xf>
    <xf numFmtId="0" fontId="8" fillId="24" borderId="8" xfId="0" applyFont="1" applyFill="1" applyBorder="1" applyAlignment="1">
      <alignment vertical="center"/>
    </xf>
    <xf numFmtId="0" fontId="8" fillId="25" borderId="8" xfId="0" applyFont="1" applyFill="1" applyBorder="1" applyAlignment="1">
      <alignment vertical="center"/>
    </xf>
    <xf numFmtId="0" fontId="10" fillId="26" borderId="8" xfId="0" applyFont="1" applyFill="1" applyBorder="1" applyAlignment="1">
      <alignment vertical="center"/>
    </xf>
    <xf numFmtId="0" fontId="13" fillId="0" borderId="8" xfId="0" applyFont="1" applyBorder="1" applyAlignment="1">
      <alignment vertical="center"/>
    </xf>
    <xf numFmtId="0" fontId="10" fillId="5" borderId="8" xfId="0" applyFont="1" applyFill="1" applyBorder="1" applyAlignment="1">
      <alignment horizontal="center" vertical="center"/>
    </xf>
    <xf numFmtId="0" fontId="19" fillId="0" borderId="8" xfId="0" applyFont="1" applyBorder="1" applyAlignment="1">
      <alignment vertical="center"/>
    </xf>
    <xf numFmtId="0" fontId="31" fillId="5" borderId="0" xfId="0" applyFont="1" applyFill="1" applyAlignment="1">
      <alignment horizontal="center" vertical="center"/>
    </xf>
    <xf numFmtId="0" fontId="36" fillId="0" borderId="0" xfId="0" applyFont="1" applyAlignment="1">
      <alignment vertical="center"/>
    </xf>
    <xf numFmtId="0" fontId="37" fillId="0" borderId="1" xfId="0" applyFont="1" applyBorder="1" applyAlignment="1">
      <alignment horizontal="center" vertical="center"/>
    </xf>
    <xf numFmtId="0" fontId="19" fillId="8" borderId="5"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18" borderId="5" xfId="0" applyFont="1" applyFill="1" applyBorder="1" applyAlignment="1">
      <alignment horizontal="center" vertical="center" wrapText="1"/>
    </xf>
    <xf numFmtId="0" fontId="24" fillId="18" borderId="1" xfId="0" applyFont="1" applyFill="1" applyBorder="1" applyAlignment="1">
      <alignment horizontal="center" vertical="center"/>
    </xf>
    <xf numFmtId="0" fontId="10" fillId="18" borderId="1" xfId="0" applyFont="1" applyFill="1" applyBorder="1" applyAlignment="1">
      <alignment vertical="center" wrapText="1"/>
    </xf>
    <xf numFmtId="0" fontId="17" fillId="19" borderId="6" xfId="0" applyFont="1" applyFill="1" applyBorder="1" applyAlignment="1">
      <alignment horizontal="right" vertical="center"/>
    </xf>
    <xf numFmtId="0" fontId="24" fillId="19" borderId="3" xfId="0" applyFont="1" applyFill="1" applyBorder="1" applyAlignment="1">
      <alignment horizontal="center" vertical="center"/>
    </xf>
    <xf numFmtId="0" fontId="10" fillId="19" borderId="3" xfId="0" applyFont="1" applyFill="1" applyBorder="1" applyAlignment="1">
      <alignment vertical="center" wrapText="1"/>
    </xf>
    <xf numFmtId="0" fontId="16" fillId="16" borderId="0" xfId="0" applyFont="1" applyFill="1" applyAlignment="1">
      <alignment horizontal="center" vertical="center"/>
    </xf>
    <xf numFmtId="0" fontId="9" fillId="16" borderId="0" xfId="0" applyFont="1" applyFill="1" applyAlignment="1">
      <alignment horizontal="left" vertical="center"/>
    </xf>
    <xf numFmtId="0" fontId="9" fillId="8" borderId="5" xfId="0" applyFont="1" applyFill="1" applyBorder="1" applyAlignment="1">
      <alignment horizontal="left" vertical="center"/>
    </xf>
    <xf numFmtId="0" fontId="10" fillId="8" borderId="1" xfId="0" applyFont="1" applyFill="1" applyBorder="1" applyAlignment="1">
      <alignment vertical="center" wrapText="1"/>
    </xf>
    <xf numFmtId="0" fontId="10" fillId="8" borderId="1" xfId="0" applyFont="1" applyFill="1" applyBorder="1" applyAlignment="1">
      <alignment horizontal="center" vertical="center"/>
    </xf>
    <xf numFmtId="0" fontId="9" fillId="16" borderId="0" xfId="0" applyFont="1" applyFill="1" applyAlignment="1">
      <alignment vertical="center"/>
    </xf>
    <xf numFmtId="0" fontId="6" fillId="7" borderId="0" xfId="0" applyFont="1" applyFill="1" applyAlignment="1">
      <alignment horizontal="center" vertical="center"/>
    </xf>
    <xf numFmtId="0" fontId="9" fillId="16" borderId="0" xfId="0" applyFont="1" applyFill="1" applyAlignment="1">
      <alignment horizontal="center" vertical="center"/>
    </xf>
    <xf numFmtId="0" fontId="13" fillId="18" borderId="1" xfId="0" applyFont="1" applyFill="1" applyBorder="1" applyAlignment="1">
      <alignment horizontal="center" vertical="center"/>
    </xf>
    <xf numFmtId="0" fontId="13" fillId="18" borderId="1" xfId="0" applyFont="1" applyFill="1" applyBorder="1" applyAlignment="1">
      <alignment vertical="center" wrapText="1"/>
    </xf>
    <xf numFmtId="0" fontId="28" fillId="9" borderId="6" xfId="0" applyFont="1" applyFill="1" applyBorder="1" applyAlignment="1">
      <alignment horizontal="right" vertical="center"/>
    </xf>
    <xf numFmtId="0" fontId="13" fillId="9" borderId="3" xfId="0" applyFont="1" applyFill="1" applyBorder="1" applyAlignment="1">
      <alignment horizontal="center" vertical="center"/>
    </xf>
    <xf numFmtId="0" fontId="13" fillId="9" borderId="3" xfId="0" applyFont="1" applyFill="1" applyBorder="1" applyAlignment="1">
      <alignment vertical="center" wrapText="1"/>
    </xf>
    <xf numFmtId="0" fontId="13" fillId="9" borderId="5" xfId="0" applyFont="1" applyFill="1" applyBorder="1" applyAlignment="1">
      <alignment horizontal="center" vertical="center" wrapText="1"/>
    </xf>
    <xf numFmtId="0" fontId="13" fillId="18" borderId="5" xfId="0" applyFont="1" applyFill="1" applyBorder="1" applyAlignment="1">
      <alignment horizontal="center" vertical="center" wrapText="1"/>
    </xf>
    <xf numFmtId="0" fontId="9" fillId="6" borderId="6" xfId="0" applyFont="1" applyFill="1" applyBorder="1" applyAlignment="1">
      <alignment horizontal="right" vertical="center"/>
    </xf>
    <xf numFmtId="0" fontId="23" fillId="0" borderId="3" xfId="0" applyFont="1" applyBorder="1" applyAlignment="1">
      <alignment horizontal="center" vertical="center"/>
    </xf>
    <xf numFmtId="0" fontId="8" fillId="0" borderId="3" xfId="0" applyFont="1" applyBorder="1" applyAlignment="1">
      <alignment vertical="center" wrapText="1"/>
    </xf>
    <xf numFmtId="0" fontId="17" fillId="19" borderId="5" xfId="0" applyFont="1" applyFill="1" applyBorder="1" applyAlignment="1">
      <alignment horizontal="right" vertical="center"/>
    </xf>
    <xf numFmtId="0" fontId="24" fillId="19" borderId="1" xfId="0" applyFont="1" applyFill="1" applyBorder="1" applyAlignment="1">
      <alignment horizontal="center" vertical="center"/>
    </xf>
    <xf numFmtId="0" fontId="10" fillId="19" borderId="1" xfId="0" applyFont="1" applyFill="1" applyBorder="1" applyAlignment="1">
      <alignment vertical="center" wrapText="1"/>
    </xf>
  </cellXfs>
  <cellStyles count="1">
    <cellStyle name="표준" xfId="0" builtinId="0"/>
  </cellStyles>
  <dxfs count="2">
    <dxf>
      <font>
        <b/>
        <i val="0"/>
        <color rgb="FFAD1457"/>
      </font>
      <fill>
        <patternFill patternType="solid">
          <fgColor indexed="64"/>
          <bgColor rgb="FFFCE4EC"/>
        </patternFill>
      </fill>
    </dxf>
    <dxf>
      <font>
        <b/>
        <i val="0"/>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microsoft.com/office/2017/10/relationships/person" Target="persons/pers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microsoft.com/office/2017/10/relationships/person" Target="persons/person2.xml"/><Relationship Id="rId2" Type="http://schemas.openxmlformats.org/officeDocument/2006/relationships/worksheet" Target="worksheets/sheet2.xml"/><Relationship Id="rId16" Type="http://schemas.microsoft.com/office/2017/10/relationships/person" Target="persons/pers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10/relationships/person" Target="persons/person0.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103189</xdr:colOff>
      <xdr:row>84</xdr:row>
      <xdr:rowOff>63500</xdr:rowOff>
    </xdr:from>
    <xdr:to>
      <xdr:col>17</xdr:col>
      <xdr:colOff>539751</xdr:colOff>
      <xdr:row>116</xdr:row>
      <xdr:rowOff>117663</xdr:rowOff>
    </xdr:to>
    <xdr:pic>
      <xdr:nvPicPr>
        <xdr:cNvPr id="2" name="그림 1">
          <a:extLst>
            <a:ext uri="{FF2B5EF4-FFF2-40B4-BE49-F238E27FC236}">
              <a16:creationId xmlns:a16="http://schemas.microsoft.com/office/drawing/2014/main" id="{82C30B46-7A5A-41F3-A992-6638E493D356}"/>
            </a:ext>
          </a:extLst>
        </xdr:cNvPr>
        <xdr:cNvPicPr>
          <a:picLocks noChangeAspect="1"/>
        </xdr:cNvPicPr>
      </xdr:nvPicPr>
      <xdr:blipFill>
        <a:blip xmlns:r="http://schemas.openxmlformats.org/officeDocument/2006/relationships" r:embed="rId1"/>
        <a:stretch>
          <a:fillRect/>
        </a:stretch>
      </xdr:blipFill>
      <xdr:spPr>
        <a:xfrm>
          <a:off x="19462752" y="16914813"/>
          <a:ext cx="6786562" cy="61501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x18tc:personList xmlns:x18tc="http://schemas.microsoft.com/office/spreadsheetml/2018/threadedcomments"/>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E374FE-39BA-40A0-9750-BAE8F40565D8}">
  <we:reference id="wa200009404" version="1.0.0.8" store="en-US" storeType="OMEX"/>
  <we:alternateReferences>
    <we:reference id="WA200009404" version="1.0.0.8" store="" storeType="OMEX"/>
  </we:alternateReferences>
  <we:properties>
    <we:property name="claude.fileId" value="&quot;3e457b62-478d-4271-add6-a53116ab367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00FC-1AB9-4DAD-9E96-045FA604ECAE}">
  <sheetPr codeName="Sheet1"/>
  <dimension ref="A1:G114"/>
  <sheetViews>
    <sheetView tabSelected="1" workbookViewId="0">
      <pane ySplit="3" topLeftCell="A4" activePane="bottomLeft" state="frozen"/>
      <selection pane="bottomLeft" activeCell="B9" sqref="B9"/>
    </sheetView>
  </sheetViews>
  <sheetFormatPr defaultRowHeight="14.5" x14ac:dyDescent="0.35"/>
  <cols>
    <col min="1" max="1" width="3.6328125" customWidth="1"/>
    <col min="2" max="2" width="50.90625" customWidth="1"/>
    <col min="3" max="4" width="14.54296875" customWidth="1"/>
    <col min="5" max="5" width="36.36328125" customWidth="1"/>
    <col min="6" max="6" width="14.54296875" customWidth="1"/>
    <col min="7" max="7" width="16.36328125" customWidth="1"/>
  </cols>
  <sheetData>
    <row r="1" spans="1:7" ht="28" customHeight="1" x14ac:dyDescent="0.35">
      <c r="A1" s="190" t="s">
        <v>54</v>
      </c>
      <c r="B1" s="195"/>
      <c r="C1" s="195"/>
      <c r="D1" s="195"/>
      <c r="E1" s="195"/>
      <c r="F1" s="63"/>
      <c r="G1" s="62" t="s">
        <v>57</v>
      </c>
    </row>
    <row r="2" spans="1:7" ht="17" x14ac:dyDescent="0.35">
      <c r="A2" s="52"/>
      <c r="B2" s="52"/>
      <c r="C2" s="52"/>
      <c r="D2" s="52"/>
      <c r="E2" s="52"/>
      <c r="F2" s="121" t="s">
        <v>978</v>
      </c>
      <c r="G2" s="122" t="str">
        <f>COUNTIF(C4:C114,"☑") &amp; " / " &amp; 78</f>
        <v>1 / 78</v>
      </c>
    </row>
    <row r="3" spans="1:7" ht="17" x14ac:dyDescent="0.35">
      <c r="A3" s="77"/>
      <c r="B3" s="73" t="s">
        <v>55</v>
      </c>
      <c r="C3" s="73" t="s">
        <v>978</v>
      </c>
      <c r="D3" s="73" t="s">
        <v>979</v>
      </c>
      <c r="E3" s="73" t="s">
        <v>56</v>
      </c>
      <c r="F3" s="73" t="s">
        <v>979</v>
      </c>
      <c r="G3" s="108" t="str">
        <f>COUNTIF(D4:D114,"☑") &amp; " / " &amp; 88</f>
        <v>1 / 88</v>
      </c>
    </row>
    <row r="4" spans="1:7" ht="22" customHeight="1" x14ac:dyDescent="0.35">
      <c r="A4" s="192" t="s">
        <v>58</v>
      </c>
      <c r="B4" s="193"/>
      <c r="C4" s="194"/>
      <c r="D4" s="194"/>
      <c r="E4" s="193"/>
      <c r="F4" s="123"/>
      <c r="G4" s="126"/>
    </row>
    <row r="5" spans="1:7" ht="17" x14ac:dyDescent="0.35">
      <c r="A5" s="55"/>
      <c r="B5" s="127" t="s">
        <v>59</v>
      </c>
      <c r="C5" s="124" t="s">
        <v>977</v>
      </c>
      <c r="D5" s="124" t="s">
        <v>977</v>
      </c>
      <c r="E5" s="129" t="s">
        <v>60</v>
      </c>
      <c r="F5" s="56"/>
      <c r="G5" s="57"/>
    </row>
    <row r="6" spans="1:7" ht="17" x14ac:dyDescent="0.35">
      <c r="A6" s="55"/>
      <c r="B6" s="127" t="s">
        <v>61</v>
      </c>
      <c r="C6" s="124" t="s">
        <v>976</v>
      </c>
      <c r="D6" s="181" t="s">
        <v>976</v>
      </c>
      <c r="E6" s="129" t="s">
        <v>62</v>
      </c>
      <c r="F6" s="56"/>
      <c r="G6" s="57"/>
    </row>
    <row r="7" spans="1:7" ht="17" x14ac:dyDescent="0.35">
      <c r="A7" s="55"/>
      <c r="B7" s="127" t="s">
        <v>63</v>
      </c>
      <c r="C7" s="124" t="s">
        <v>976</v>
      </c>
      <c r="D7" s="124" t="s">
        <v>976</v>
      </c>
      <c r="E7" s="129" t="s">
        <v>64</v>
      </c>
      <c r="F7" s="56"/>
      <c r="G7" s="57"/>
    </row>
    <row r="8" spans="1:7" ht="17" x14ac:dyDescent="0.35">
      <c r="A8" s="55"/>
      <c r="B8" s="127" t="s">
        <v>65</v>
      </c>
      <c r="C8" s="124" t="s">
        <v>976</v>
      </c>
      <c r="D8" s="124" t="s">
        <v>976</v>
      </c>
      <c r="E8" s="129" t="s">
        <v>66</v>
      </c>
      <c r="F8" s="56"/>
      <c r="G8" s="57"/>
    </row>
    <row r="9" spans="1:7" ht="17" x14ac:dyDescent="0.35">
      <c r="A9" s="55"/>
      <c r="B9" s="127" t="s">
        <v>67</v>
      </c>
      <c r="C9" s="124" t="s">
        <v>976</v>
      </c>
      <c r="D9" s="124" t="s">
        <v>976</v>
      </c>
      <c r="E9" s="129" t="s">
        <v>68</v>
      </c>
      <c r="F9" s="56"/>
      <c r="G9" s="57"/>
    </row>
    <row r="10" spans="1:7" ht="17" x14ac:dyDescent="0.35">
      <c r="A10" s="55"/>
      <c r="B10" s="127" t="s">
        <v>69</v>
      </c>
      <c r="C10" s="124" t="s">
        <v>976</v>
      </c>
      <c r="D10" s="124" t="s">
        <v>976</v>
      </c>
      <c r="E10" s="129"/>
      <c r="F10" s="56"/>
      <c r="G10" s="57"/>
    </row>
    <row r="11" spans="1:7" ht="17" x14ac:dyDescent="0.35">
      <c r="A11" s="55"/>
      <c r="B11" s="127" t="s">
        <v>70</v>
      </c>
      <c r="C11" s="124" t="s">
        <v>976</v>
      </c>
      <c r="D11" s="124" t="s">
        <v>976</v>
      </c>
      <c r="E11" s="129" t="s">
        <v>71</v>
      </c>
      <c r="F11" s="56"/>
      <c r="G11" s="57"/>
    </row>
    <row r="12" spans="1:7" ht="17" x14ac:dyDescent="0.35">
      <c r="A12" s="55"/>
      <c r="B12" s="127" t="s">
        <v>72</v>
      </c>
      <c r="C12" s="124" t="s">
        <v>976</v>
      </c>
      <c r="D12" s="124" t="s">
        <v>976</v>
      </c>
      <c r="E12" s="129" t="s">
        <v>73</v>
      </c>
      <c r="F12" s="56"/>
      <c r="G12" s="57"/>
    </row>
    <row r="13" spans="1:7" ht="22" customHeight="1" x14ac:dyDescent="0.35">
      <c r="A13" s="192" t="s">
        <v>74</v>
      </c>
      <c r="B13" s="193"/>
      <c r="C13" s="194"/>
      <c r="D13" s="194"/>
      <c r="E13" s="193"/>
      <c r="F13" s="123"/>
      <c r="G13" s="126"/>
    </row>
    <row r="14" spans="1:7" ht="17" x14ac:dyDescent="0.35">
      <c r="A14" s="55"/>
      <c r="B14" s="127" t="s">
        <v>75</v>
      </c>
      <c r="C14" s="124" t="s">
        <v>976</v>
      </c>
      <c r="D14" s="124" t="s">
        <v>976</v>
      </c>
      <c r="E14" s="129"/>
      <c r="F14" s="56"/>
      <c r="G14" s="57"/>
    </row>
    <row r="15" spans="1:7" ht="17" x14ac:dyDescent="0.35">
      <c r="A15" s="55"/>
      <c r="B15" s="127" t="s">
        <v>76</v>
      </c>
      <c r="C15" s="124" t="s">
        <v>976</v>
      </c>
      <c r="D15" s="124" t="s">
        <v>976</v>
      </c>
      <c r="E15" s="129" t="s">
        <v>77</v>
      </c>
      <c r="F15" s="56"/>
      <c r="G15" s="57"/>
    </row>
    <row r="16" spans="1:7" ht="17" x14ac:dyDescent="0.35">
      <c r="A16" s="55"/>
      <c r="B16" s="127" t="s">
        <v>78</v>
      </c>
      <c r="C16" s="124" t="s">
        <v>976</v>
      </c>
      <c r="D16" s="124" t="s">
        <v>976</v>
      </c>
      <c r="E16" s="129" t="s">
        <v>79</v>
      </c>
      <c r="F16" s="56"/>
      <c r="G16" s="57"/>
    </row>
    <row r="17" spans="1:7" ht="17" x14ac:dyDescent="0.35">
      <c r="A17" s="55"/>
      <c r="B17" s="127" t="s">
        <v>80</v>
      </c>
      <c r="C17" s="124" t="s">
        <v>976</v>
      </c>
      <c r="D17" s="124" t="s">
        <v>976</v>
      </c>
      <c r="E17" s="129" t="s">
        <v>81</v>
      </c>
      <c r="F17" s="56"/>
      <c r="G17" s="57"/>
    </row>
    <row r="18" spans="1:7" ht="17" x14ac:dyDescent="0.35">
      <c r="A18" s="55"/>
      <c r="B18" s="127" t="s">
        <v>82</v>
      </c>
      <c r="C18" s="124" t="s">
        <v>976</v>
      </c>
      <c r="D18" s="124" t="s">
        <v>976</v>
      </c>
      <c r="E18" s="129"/>
      <c r="F18" s="56"/>
      <c r="G18" s="57"/>
    </row>
    <row r="19" spans="1:7" ht="22" customHeight="1" x14ac:dyDescent="0.35">
      <c r="A19" s="192" t="s">
        <v>83</v>
      </c>
      <c r="B19" s="193"/>
      <c r="C19" s="194"/>
      <c r="D19" s="194"/>
      <c r="E19" s="193"/>
      <c r="F19" s="123"/>
      <c r="G19" s="126"/>
    </row>
    <row r="20" spans="1:7" ht="17" x14ac:dyDescent="0.35">
      <c r="A20" s="55"/>
      <c r="B20" s="127" t="s">
        <v>84</v>
      </c>
      <c r="C20" s="124" t="s">
        <v>976</v>
      </c>
      <c r="D20" s="124" t="s">
        <v>976</v>
      </c>
      <c r="E20" s="129"/>
      <c r="F20" s="56"/>
      <c r="G20" s="57"/>
    </row>
    <row r="21" spans="1:7" ht="17" x14ac:dyDescent="0.35">
      <c r="A21" s="55"/>
      <c r="B21" s="127" t="s">
        <v>85</v>
      </c>
      <c r="C21" s="124" t="s">
        <v>976</v>
      </c>
      <c r="D21" s="124" t="s">
        <v>976</v>
      </c>
      <c r="E21" s="129"/>
      <c r="F21" s="56"/>
      <c r="G21" s="57"/>
    </row>
    <row r="22" spans="1:7" ht="17" x14ac:dyDescent="0.35">
      <c r="A22" s="55"/>
      <c r="B22" s="127" t="s">
        <v>86</v>
      </c>
      <c r="C22" s="124" t="s">
        <v>976</v>
      </c>
      <c r="D22" s="124" t="s">
        <v>976</v>
      </c>
      <c r="E22" s="129" t="s">
        <v>87</v>
      </c>
      <c r="F22" s="56"/>
      <c r="G22" s="57"/>
    </row>
    <row r="23" spans="1:7" ht="17" x14ac:dyDescent="0.35">
      <c r="A23" s="55"/>
      <c r="B23" s="127" t="s">
        <v>88</v>
      </c>
      <c r="C23" s="124" t="s">
        <v>976</v>
      </c>
      <c r="D23" s="124" t="s">
        <v>976</v>
      </c>
      <c r="E23" s="129" t="s">
        <v>89</v>
      </c>
      <c r="F23" s="56"/>
      <c r="G23" s="57"/>
    </row>
    <row r="24" spans="1:7" ht="17" x14ac:dyDescent="0.35">
      <c r="A24" s="55"/>
      <c r="B24" s="127" t="s">
        <v>22</v>
      </c>
      <c r="C24" s="124" t="s">
        <v>976</v>
      </c>
      <c r="D24" s="124" t="s">
        <v>976</v>
      </c>
      <c r="E24" s="129" t="s">
        <v>90</v>
      </c>
      <c r="F24" s="56"/>
      <c r="G24" s="57"/>
    </row>
    <row r="25" spans="1:7" ht="17" x14ac:dyDescent="0.35">
      <c r="A25" s="55"/>
      <c r="B25" s="127" t="s">
        <v>91</v>
      </c>
      <c r="C25" s="124" t="s">
        <v>976</v>
      </c>
      <c r="D25" s="124" t="s">
        <v>976</v>
      </c>
      <c r="E25" s="129" t="s">
        <v>92</v>
      </c>
      <c r="F25" s="56"/>
      <c r="G25" s="57"/>
    </row>
    <row r="26" spans="1:7" ht="17" x14ac:dyDescent="0.35">
      <c r="A26" s="55"/>
      <c r="B26" s="127" t="s">
        <v>93</v>
      </c>
      <c r="C26" s="124" t="s">
        <v>976</v>
      </c>
      <c r="D26" s="124" t="s">
        <v>976</v>
      </c>
      <c r="E26" s="129"/>
      <c r="F26" s="56"/>
      <c r="G26" s="57"/>
    </row>
    <row r="27" spans="1:7" ht="17" x14ac:dyDescent="0.35">
      <c r="A27" s="55"/>
      <c r="B27" s="127" t="s">
        <v>94</v>
      </c>
      <c r="C27" s="124" t="s">
        <v>976</v>
      </c>
      <c r="D27" s="124" t="s">
        <v>976</v>
      </c>
      <c r="E27" s="129" t="s">
        <v>95</v>
      </c>
      <c r="F27" s="56"/>
      <c r="G27" s="57"/>
    </row>
    <row r="28" spans="1:7" ht="17" x14ac:dyDescent="0.35">
      <c r="A28" s="55"/>
      <c r="B28" s="127" t="s">
        <v>96</v>
      </c>
      <c r="C28" s="124" t="s">
        <v>976</v>
      </c>
      <c r="D28" s="124" t="s">
        <v>976</v>
      </c>
      <c r="E28" s="129"/>
      <c r="F28" s="56"/>
      <c r="G28" s="57"/>
    </row>
    <row r="29" spans="1:7" ht="17" x14ac:dyDescent="0.35">
      <c r="A29" s="55"/>
      <c r="B29" s="127" t="s">
        <v>97</v>
      </c>
      <c r="C29" s="124" t="s">
        <v>976</v>
      </c>
      <c r="D29" s="124" t="s">
        <v>976</v>
      </c>
      <c r="E29" s="129"/>
      <c r="F29" s="56"/>
      <c r="G29" s="57"/>
    </row>
    <row r="30" spans="1:7" ht="17" x14ac:dyDescent="0.35">
      <c r="A30" s="55"/>
      <c r="B30" s="127" t="s">
        <v>98</v>
      </c>
      <c r="C30" s="124" t="s">
        <v>976</v>
      </c>
      <c r="D30" s="124" t="s">
        <v>976</v>
      </c>
      <c r="E30" s="129"/>
      <c r="F30" s="56"/>
      <c r="G30" s="57"/>
    </row>
    <row r="31" spans="1:7" ht="22" customHeight="1" x14ac:dyDescent="0.35">
      <c r="A31" s="192" t="s">
        <v>980</v>
      </c>
      <c r="B31" s="193"/>
      <c r="C31" s="194"/>
      <c r="D31" s="194"/>
      <c r="E31" s="193"/>
      <c r="F31" s="123"/>
      <c r="G31" s="126"/>
    </row>
    <row r="32" spans="1:7" ht="17" x14ac:dyDescent="0.35">
      <c r="A32" s="55"/>
      <c r="B32" s="127" t="s">
        <v>99</v>
      </c>
      <c r="C32" s="124" t="s">
        <v>976</v>
      </c>
      <c r="D32" s="124" t="s">
        <v>100</v>
      </c>
      <c r="E32" s="129" t="s">
        <v>101</v>
      </c>
      <c r="F32" s="56"/>
      <c r="G32" s="57"/>
    </row>
    <row r="33" spans="1:7" ht="17" x14ac:dyDescent="0.35">
      <c r="A33" s="55"/>
      <c r="B33" s="127" t="s">
        <v>118</v>
      </c>
      <c r="C33" s="124" t="s">
        <v>976</v>
      </c>
      <c r="D33" s="124" t="s">
        <v>100</v>
      </c>
      <c r="E33" s="129"/>
      <c r="F33" s="56"/>
      <c r="G33" s="57"/>
    </row>
    <row r="34" spans="1:7" ht="17" x14ac:dyDescent="0.35">
      <c r="A34" s="55"/>
      <c r="B34" s="127" t="s">
        <v>103</v>
      </c>
      <c r="C34" s="124" t="s">
        <v>976</v>
      </c>
      <c r="D34" s="124" t="s">
        <v>100</v>
      </c>
      <c r="E34" s="129"/>
      <c r="F34" s="56"/>
      <c r="G34" s="57"/>
    </row>
    <row r="35" spans="1:7" ht="17" x14ac:dyDescent="0.35">
      <c r="A35" s="55"/>
      <c r="B35" s="127" t="s">
        <v>119</v>
      </c>
      <c r="C35" s="124" t="s">
        <v>976</v>
      </c>
      <c r="D35" s="124" t="s">
        <v>100</v>
      </c>
      <c r="E35" s="129"/>
      <c r="F35" s="56"/>
      <c r="G35" s="57"/>
    </row>
    <row r="36" spans="1:7" ht="17" x14ac:dyDescent="0.35">
      <c r="A36" s="55"/>
      <c r="B36" s="127" t="s">
        <v>105</v>
      </c>
      <c r="C36" s="124" t="s">
        <v>976</v>
      </c>
      <c r="D36" s="124" t="s">
        <v>100</v>
      </c>
      <c r="E36" s="129" t="s">
        <v>106</v>
      </c>
      <c r="F36" s="56"/>
      <c r="G36" s="57"/>
    </row>
    <row r="37" spans="1:7" ht="17" x14ac:dyDescent="0.35">
      <c r="A37" s="55"/>
      <c r="B37" s="127" t="s">
        <v>107</v>
      </c>
      <c r="C37" s="124" t="s">
        <v>976</v>
      </c>
      <c r="D37" s="124" t="s">
        <v>100</v>
      </c>
      <c r="E37" s="129" t="s">
        <v>108</v>
      </c>
      <c r="F37" s="56"/>
      <c r="G37" s="57"/>
    </row>
    <row r="38" spans="1:7" ht="17" x14ac:dyDescent="0.35">
      <c r="A38" s="55"/>
      <c r="B38" s="127" t="s">
        <v>120</v>
      </c>
      <c r="C38" s="124" t="s">
        <v>976</v>
      </c>
      <c r="D38" s="124" t="s">
        <v>100</v>
      </c>
      <c r="E38" s="129"/>
      <c r="F38" s="56"/>
      <c r="G38" s="57"/>
    </row>
    <row r="39" spans="1:7" ht="17" x14ac:dyDescent="0.35">
      <c r="A39" s="55"/>
      <c r="B39" s="127" t="s">
        <v>110</v>
      </c>
      <c r="C39" s="124" t="s">
        <v>976</v>
      </c>
      <c r="D39" s="124" t="s">
        <v>100</v>
      </c>
      <c r="E39" s="129"/>
      <c r="F39" s="56"/>
      <c r="G39" s="57"/>
    </row>
    <row r="40" spans="1:7" ht="17" x14ac:dyDescent="0.35">
      <c r="A40" s="55"/>
      <c r="B40" s="127" t="s">
        <v>111</v>
      </c>
      <c r="C40" s="124" t="s">
        <v>976</v>
      </c>
      <c r="D40" s="124" t="s">
        <v>100</v>
      </c>
      <c r="E40" s="129" t="s">
        <v>112</v>
      </c>
      <c r="F40" s="56"/>
      <c r="G40" s="57"/>
    </row>
    <row r="41" spans="1:7" ht="17" x14ac:dyDescent="0.35">
      <c r="A41" s="55"/>
      <c r="B41" s="127" t="s">
        <v>121</v>
      </c>
      <c r="C41" s="124" t="s">
        <v>976</v>
      </c>
      <c r="D41" s="124" t="s">
        <v>100</v>
      </c>
      <c r="E41" s="129"/>
      <c r="F41" s="56"/>
      <c r="G41" s="57"/>
    </row>
    <row r="42" spans="1:7" ht="17" x14ac:dyDescent="0.35">
      <c r="A42" s="55"/>
      <c r="B42" s="127" t="s">
        <v>114</v>
      </c>
      <c r="C42" s="124" t="s">
        <v>976</v>
      </c>
      <c r="D42" s="124" t="s">
        <v>100</v>
      </c>
      <c r="E42" s="129" t="s">
        <v>115</v>
      </c>
      <c r="F42" s="56"/>
      <c r="G42" s="57"/>
    </row>
    <row r="43" spans="1:7" ht="17" x14ac:dyDescent="0.35">
      <c r="A43" s="55"/>
      <c r="B43" s="127" t="s">
        <v>24</v>
      </c>
      <c r="C43" s="124" t="s">
        <v>976</v>
      </c>
      <c r="D43" s="124" t="s">
        <v>100</v>
      </c>
      <c r="E43" s="129"/>
      <c r="F43" s="56"/>
      <c r="G43" s="57"/>
    </row>
    <row r="44" spans="1:7" ht="17" x14ac:dyDescent="0.35">
      <c r="A44" s="55"/>
      <c r="B44" s="127" t="s">
        <v>122</v>
      </c>
      <c r="C44" s="124" t="s">
        <v>976</v>
      </c>
      <c r="D44" s="124" t="s">
        <v>100</v>
      </c>
      <c r="E44" s="129" t="s">
        <v>117</v>
      </c>
      <c r="F44" s="56"/>
      <c r="G44" s="57"/>
    </row>
    <row r="45" spans="1:7" ht="22" customHeight="1" x14ac:dyDescent="0.35">
      <c r="A45" s="192" t="s">
        <v>981</v>
      </c>
      <c r="B45" s="193"/>
      <c r="C45" s="194"/>
      <c r="D45" s="194"/>
      <c r="E45" s="193"/>
      <c r="F45" s="123"/>
      <c r="G45" s="126"/>
    </row>
    <row r="46" spans="1:7" ht="17" x14ac:dyDescent="0.35">
      <c r="A46" s="55"/>
      <c r="B46" s="127" t="s">
        <v>99</v>
      </c>
      <c r="C46" s="124" t="s">
        <v>100</v>
      </c>
      <c r="D46" s="124" t="s">
        <v>976</v>
      </c>
      <c r="E46" s="129"/>
      <c r="F46" s="56"/>
      <c r="G46" s="57"/>
    </row>
    <row r="47" spans="1:7" ht="17" x14ac:dyDescent="0.35">
      <c r="A47" s="55"/>
      <c r="B47" s="127" t="s">
        <v>102</v>
      </c>
      <c r="C47" s="124" t="s">
        <v>100</v>
      </c>
      <c r="D47" s="124" t="s">
        <v>976</v>
      </c>
      <c r="E47" s="129"/>
      <c r="F47" s="56"/>
      <c r="G47" s="57"/>
    </row>
    <row r="48" spans="1:7" ht="17" x14ac:dyDescent="0.35">
      <c r="A48" s="55"/>
      <c r="B48" s="127" t="s">
        <v>103</v>
      </c>
      <c r="C48" s="124" t="s">
        <v>100</v>
      </c>
      <c r="D48" s="124" t="s">
        <v>976</v>
      </c>
      <c r="E48" s="129"/>
      <c r="F48" s="56"/>
      <c r="G48" s="57"/>
    </row>
    <row r="49" spans="1:7" ht="17" x14ac:dyDescent="0.35">
      <c r="A49" s="55"/>
      <c r="B49" s="127" t="s">
        <v>104</v>
      </c>
      <c r="C49" s="124" t="s">
        <v>100</v>
      </c>
      <c r="D49" s="124" t="s">
        <v>976</v>
      </c>
      <c r="E49" s="129"/>
      <c r="F49" s="56"/>
      <c r="G49" s="57"/>
    </row>
    <row r="50" spans="1:7" ht="17" x14ac:dyDescent="0.35">
      <c r="A50" s="55"/>
      <c r="B50" s="127" t="s">
        <v>105</v>
      </c>
      <c r="C50" s="124" t="s">
        <v>100</v>
      </c>
      <c r="D50" s="124" t="s">
        <v>976</v>
      </c>
      <c r="E50" s="129"/>
      <c r="F50" s="56"/>
      <c r="G50" s="57"/>
    </row>
    <row r="51" spans="1:7" ht="17" x14ac:dyDescent="0.35">
      <c r="A51" s="55"/>
      <c r="B51" s="127" t="s">
        <v>107</v>
      </c>
      <c r="C51" s="124" t="s">
        <v>100</v>
      </c>
      <c r="D51" s="124" t="s">
        <v>976</v>
      </c>
      <c r="E51" s="129" t="s">
        <v>108</v>
      </c>
      <c r="F51" s="56"/>
      <c r="G51" s="57"/>
    </row>
    <row r="52" spans="1:7" ht="17" x14ac:dyDescent="0.35">
      <c r="A52" s="55"/>
      <c r="B52" s="127" t="s">
        <v>109</v>
      </c>
      <c r="C52" s="124" t="s">
        <v>100</v>
      </c>
      <c r="D52" s="124" t="s">
        <v>976</v>
      </c>
      <c r="E52" s="129"/>
      <c r="F52" s="56"/>
      <c r="G52" s="57"/>
    </row>
    <row r="53" spans="1:7" ht="17" x14ac:dyDescent="0.35">
      <c r="A53" s="55"/>
      <c r="B53" s="127" t="s">
        <v>110</v>
      </c>
      <c r="C53" s="124" t="s">
        <v>100</v>
      </c>
      <c r="D53" s="124" t="s">
        <v>976</v>
      </c>
      <c r="E53" s="129"/>
      <c r="F53" s="56"/>
      <c r="G53" s="57"/>
    </row>
    <row r="54" spans="1:7" ht="17" x14ac:dyDescent="0.35">
      <c r="A54" s="55"/>
      <c r="B54" s="127" t="s">
        <v>111</v>
      </c>
      <c r="C54" s="124" t="s">
        <v>100</v>
      </c>
      <c r="D54" s="124" t="s">
        <v>976</v>
      </c>
      <c r="E54" s="129"/>
      <c r="F54" s="56"/>
      <c r="G54" s="57"/>
    </row>
    <row r="55" spans="1:7" ht="17" x14ac:dyDescent="0.35">
      <c r="A55" s="55"/>
      <c r="B55" s="127" t="s">
        <v>113</v>
      </c>
      <c r="C55" s="124" t="s">
        <v>100</v>
      </c>
      <c r="D55" s="124" t="s">
        <v>976</v>
      </c>
      <c r="E55" s="129"/>
      <c r="F55" s="56"/>
      <c r="G55" s="57"/>
    </row>
    <row r="56" spans="1:7" ht="17" x14ac:dyDescent="0.35">
      <c r="A56" s="55"/>
      <c r="B56" s="127" t="s">
        <v>114</v>
      </c>
      <c r="C56" s="124" t="s">
        <v>100</v>
      </c>
      <c r="D56" s="124" t="s">
        <v>976</v>
      </c>
      <c r="E56" s="129" t="s">
        <v>115</v>
      </c>
      <c r="F56" s="56"/>
      <c r="G56" s="57"/>
    </row>
    <row r="57" spans="1:7" ht="17" x14ac:dyDescent="0.35">
      <c r="A57" s="55"/>
      <c r="B57" s="127" t="s">
        <v>24</v>
      </c>
      <c r="C57" s="124" t="s">
        <v>100</v>
      </c>
      <c r="D57" s="124" t="s">
        <v>976</v>
      </c>
      <c r="E57" s="129"/>
      <c r="F57" s="56"/>
      <c r="G57" s="57"/>
    </row>
    <row r="58" spans="1:7" ht="17" x14ac:dyDescent="0.35">
      <c r="A58" s="55"/>
      <c r="B58" s="127" t="s">
        <v>116</v>
      </c>
      <c r="C58" s="124" t="s">
        <v>100</v>
      </c>
      <c r="D58" s="124" t="s">
        <v>976</v>
      </c>
      <c r="E58" s="129"/>
      <c r="F58" s="56"/>
      <c r="G58" s="57"/>
    </row>
    <row r="59" spans="1:7" ht="17" x14ac:dyDescent="0.35">
      <c r="A59" s="55"/>
      <c r="B59" s="127" t="s">
        <v>33</v>
      </c>
      <c r="C59" s="124" t="s">
        <v>100</v>
      </c>
      <c r="D59" s="124" t="s">
        <v>976</v>
      </c>
      <c r="E59" s="129"/>
      <c r="F59" s="56"/>
      <c r="G59" s="57"/>
    </row>
    <row r="60" spans="1:7" ht="22" customHeight="1" x14ac:dyDescent="0.35">
      <c r="A60" s="192" t="s">
        <v>123</v>
      </c>
      <c r="B60" s="193"/>
      <c r="C60" s="194"/>
      <c r="D60" s="194"/>
      <c r="E60" s="193"/>
      <c r="F60" s="123"/>
      <c r="G60" s="126"/>
    </row>
    <row r="61" spans="1:7" ht="17" x14ac:dyDescent="0.35">
      <c r="A61" s="55"/>
      <c r="B61" s="127" t="s">
        <v>124</v>
      </c>
      <c r="C61" s="124" t="s">
        <v>976</v>
      </c>
      <c r="D61" s="124" t="s">
        <v>976</v>
      </c>
      <c r="E61" s="129"/>
      <c r="F61" s="56"/>
      <c r="G61" s="57"/>
    </row>
    <row r="62" spans="1:7" ht="17" x14ac:dyDescent="0.35">
      <c r="A62" s="55"/>
      <c r="B62" s="127" t="s">
        <v>21</v>
      </c>
      <c r="C62" s="124" t="s">
        <v>976</v>
      </c>
      <c r="D62" s="124" t="s">
        <v>976</v>
      </c>
      <c r="E62" s="129"/>
      <c r="F62" s="56"/>
      <c r="G62" s="57"/>
    </row>
    <row r="63" spans="1:7" ht="17" x14ac:dyDescent="0.35">
      <c r="A63" s="55"/>
      <c r="B63" s="127" t="s">
        <v>125</v>
      </c>
      <c r="C63" s="124" t="s">
        <v>976</v>
      </c>
      <c r="D63" s="124" t="s">
        <v>976</v>
      </c>
      <c r="E63" s="129" t="s">
        <v>126</v>
      </c>
      <c r="F63" s="56"/>
      <c r="G63" s="57"/>
    </row>
    <row r="64" spans="1:7" ht="17" x14ac:dyDescent="0.35">
      <c r="A64" s="55"/>
      <c r="B64" s="127" t="s">
        <v>127</v>
      </c>
      <c r="C64" s="124" t="s">
        <v>976</v>
      </c>
      <c r="D64" s="124" t="s">
        <v>976</v>
      </c>
      <c r="E64" s="129"/>
      <c r="F64" s="56"/>
      <c r="G64" s="57"/>
    </row>
    <row r="65" spans="1:7" ht="17" x14ac:dyDescent="0.35">
      <c r="A65" s="55"/>
      <c r="B65" s="127" t="s">
        <v>25</v>
      </c>
      <c r="C65" s="124" t="s">
        <v>976</v>
      </c>
      <c r="D65" s="124" t="s">
        <v>976</v>
      </c>
      <c r="E65" s="129"/>
      <c r="F65" s="56"/>
      <c r="G65" s="57"/>
    </row>
    <row r="66" spans="1:7" ht="17" x14ac:dyDescent="0.35">
      <c r="A66" s="55"/>
      <c r="B66" s="127" t="s">
        <v>128</v>
      </c>
      <c r="C66" s="124" t="s">
        <v>976</v>
      </c>
      <c r="D66" s="124" t="s">
        <v>976</v>
      </c>
      <c r="E66" s="129" t="s">
        <v>129</v>
      </c>
      <c r="F66" s="56"/>
      <c r="G66" s="57"/>
    </row>
    <row r="67" spans="1:7" ht="17" x14ac:dyDescent="0.35">
      <c r="A67" s="55"/>
      <c r="B67" s="127" t="s">
        <v>130</v>
      </c>
      <c r="C67" s="124" t="s">
        <v>976</v>
      </c>
      <c r="D67" s="124" t="s">
        <v>976</v>
      </c>
      <c r="E67" s="129"/>
      <c r="F67" s="56"/>
      <c r="G67" s="57"/>
    </row>
    <row r="68" spans="1:7" ht="17" x14ac:dyDescent="0.35">
      <c r="A68" s="55"/>
      <c r="B68" s="127" t="s">
        <v>131</v>
      </c>
      <c r="C68" s="124" t="s">
        <v>976</v>
      </c>
      <c r="D68" s="124" t="s">
        <v>976</v>
      </c>
      <c r="E68" s="129" t="s">
        <v>132</v>
      </c>
      <c r="F68" s="56"/>
      <c r="G68" s="57"/>
    </row>
    <row r="69" spans="1:7" ht="17" x14ac:dyDescent="0.35">
      <c r="A69" s="55"/>
      <c r="B69" s="127" t="s">
        <v>133</v>
      </c>
      <c r="C69" s="124" t="s">
        <v>976</v>
      </c>
      <c r="D69" s="124" t="s">
        <v>976</v>
      </c>
      <c r="E69" s="129" t="s">
        <v>134</v>
      </c>
      <c r="F69" s="56"/>
      <c r="G69" s="57"/>
    </row>
    <row r="70" spans="1:7" ht="17" x14ac:dyDescent="0.35">
      <c r="A70" s="55"/>
      <c r="B70" s="127" t="s">
        <v>135</v>
      </c>
      <c r="C70" s="124" t="s">
        <v>976</v>
      </c>
      <c r="D70" s="124" t="s">
        <v>976</v>
      </c>
      <c r="E70" s="129"/>
      <c r="F70" s="56"/>
      <c r="G70" s="57"/>
    </row>
    <row r="71" spans="1:7" ht="22" customHeight="1" x14ac:dyDescent="0.35">
      <c r="A71" s="192" t="s">
        <v>982</v>
      </c>
      <c r="B71" s="193"/>
      <c r="C71" s="194"/>
      <c r="D71" s="194"/>
      <c r="E71" s="193"/>
      <c r="F71" s="123"/>
      <c r="G71" s="126"/>
    </row>
    <row r="72" spans="1:7" ht="17" x14ac:dyDescent="0.35">
      <c r="A72" s="55"/>
      <c r="B72" s="127" t="s">
        <v>29</v>
      </c>
      <c r="C72" s="124" t="s">
        <v>100</v>
      </c>
      <c r="D72" s="124" t="s">
        <v>976</v>
      </c>
      <c r="E72" s="129"/>
      <c r="F72" s="56"/>
      <c r="G72" s="57"/>
    </row>
    <row r="73" spans="1:7" ht="17" x14ac:dyDescent="0.35">
      <c r="A73" s="55"/>
      <c r="B73" s="127" t="s">
        <v>983</v>
      </c>
      <c r="C73" s="124" t="s">
        <v>100</v>
      </c>
      <c r="D73" s="124" t="s">
        <v>976</v>
      </c>
      <c r="E73" s="129"/>
      <c r="F73" s="56"/>
      <c r="G73" s="57"/>
    </row>
    <row r="74" spans="1:7" ht="17" x14ac:dyDescent="0.35">
      <c r="A74" s="55"/>
      <c r="B74" s="127" t="s">
        <v>984</v>
      </c>
      <c r="C74" s="124" t="s">
        <v>100</v>
      </c>
      <c r="D74" s="124" t="s">
        <v>976</v>
      </c>
      <c r="E74" s="129"/>
      <c r="F74" s="56"/>
      <c r="G74" s="57"/>
    </row>
    <row r="75" spans="1:7" ht="17" x14ac:dyDescent="0.35">
      <c r="A75" s="55"/>
      <c r="B75" s="127" t="s">
        <v>136</v>
      </c>
      <c r="C75" s="124" t="s">
        <v>100</v>
      </c>
      <c r="D75" s="124" t="s">
        <v>976</v>
      </c>
      <c r="E75" s="129" t="s">
        <v>137</v>
      </c>
      <c r="F75" s="56"/>
      <c r="G75" s="57"/>
    </row>
    <row r="76" spans="1:7" ht="17" x14ac:dyDescent="0.35">
      <c r="A76" s="55"/>
      <c r="B76" s="127" t="s">
        <v>26</v>
      </c>
      <c r="C76" s="124" t="s">
        <v>100</v>
      </c>
      <c r="D76" s="124" t="s">
        <v>976</v>
      </c>
      <c r="E76" s="129" t="s">
        <v>138</v>
      </c>
      <c r="F76" s="56"/>
      <c r="G76" s="57"/>
    </row>
    <row r="77" spans="1:7" ht="17" x14ac:dyDescent="0.35">
      <c r="A77" s="55"/>
      <c r="B77" s="127" t="s">
        <v>985</v>
      </c>
      <c r="C77" s="124" t="s">
        <v>100</v>
      </c>
      <c r="D77" s="124" t="s">
        <v>976</v>
      </c>
      <c r="E77" s="129"/>
      <c r="F77" s="56"/>
      <c r="G77" s="57"/>
    </row>
    <row r="78" spans="1:7" ht="17" x14ac:dyDescent="0.35">
      <c r="A78" s="55"/>
      <c r="B78" s="127" t="s">
        <v>986</v>
      </c>
      <c r="C78" s="124" t="s">
        <v>100</v>
      </c>
      <c r="D78" s="124" t="s">
        <v>976</v>
      </c>
      <c r="E78" s="129"/>
      <c r="F78" s="56"/>
      <c r="G78" s="57"/>
    </row>
    <row r="79" spans="1:7" ht="17" x14ac:dyDescent="0.35">
      <c r="A79" s="55"/>
      <c r="B79" s="127" t="s">
        <v>987</v>
      </c>
      <c r="C79" s="124" t="s">
        <v>100</v>
      </c>
      <c r="D79" s="124" t="s">
        <v>976</v>
      </c>
      <c r="E79" s="129"/>
      <c r="F79" s="56"/>
      <c r="G79" s="57"/>
    </row>
    <row r="80" spans="1:7" ht="17" x14ac:dyDescent="0.35">
      <c r="A80" s="55"/>
      <c r="B80" s="127" t="s">
        <v>139</v>
      </c>
      <c r="C80" s="124" t="s">
        <v>100</v>
      </c>
      <c r="D80" s="124" t="s">
        <v>976</v>
      </c>
      <c r="E80" s="129" t="s">
        <v>126</v>
      </c>
      <c r="F80" s="56"/>
      <c r="G80" s="57"/>
    </row>
    <row r="81" spans="1:7" ht="22" customHeight="1" x14ac:dyDescent="0.35">
      <c r="A81" s="192" t="s">
        <v>140</v>
      </c>
      <c r="B81" s="193"/>
      <c r="C81" s="194"/>
      <c r="D81" s="194"/>
      <c r="E81" s="193"/>
      <c r="F81" s="123"/>
      <c r="G81" s="126"/>
    </row>
    <row r="82" spans="1:7" ht="17" x14ac:dyDescent="0.35">
      <c r="A82" s="55"/>
      <c r="B82" s="127" t="s">
        <v>141</v>
      </c>
      <c r="C82" s="124" t="s">
        <v>976</v>
      </c>
      <c r="D82" s="124" t="s">
        <v>976</v>
      </c>
      <c r="E82" s="129"/>
      <c r="F82" s="56"/>
      <c r="G82" s="57"/>
    </row>
    <row r="83" spans="1:7" ht="17" x14ac:dyDescent="0.35">
      <c r="A83" s="55"/>
      <c r="B83" s="127" t="s">
        <v>30</v>
      </c>
      <c r="C83" s="124" t="s">
        <v>976</v>
      </c>
      <c r="D83" s="124" t="s">
        <v>976</v>
      </c>
      <c r="E83" s="129"/>
      <c r="F83" s="56"/>
      <c r="G83" s="57"/>
    </row>
    <row r="84" spans="1:7" ht="17" x14ac:dyDescent="0.35">
      <c r="A84" s="55"/>
      <c r="B84" s="127" t="s">
        <v>31</v>
      </c>
      <c r="C84" s="124" t="s">
        <v>976</v>
      </c>
      <c r="D84" s="124" t="s">
        <v>976</v>
      </c>
      <c r="E84" s="129"/>
      <c r="F84" s="56"/>
      <c r="G84" s="57"/>
    </row>
    <row r="85" spans="1:7" ht="17" x14ac:dyDescent="0.35">
      <c r="A85" s="55"/>
      <c r="B85" s="127" t="s">
        <v>142</v>
      </c>
      <c r="C85" s="124" t="s">
        <v>976</v>
      </c>
      <c r="D85" s="124" t="s">
        <v>976</v>
      </c>
      <c r="E85" s="129"/>
      <c r="F85" s="56"/>
      <c r="G85" s="57"/>
    </row>
    <row r="86" spans="1:7" ht="17" x14ac:dyDescent="0.35">
      <c r="A86" s="55"/>
      <c r="B86" s="127" t="s">
        <v>143</v>
      </c>
      <c r="C86" s="124" t="s">
        <v>976</v>
      </c>
      <c r="D86" s="124" t="s">
        <v>976</v>
      </c>
      <c r="E86" s="129"/>
      <c r="F86" s="56"/>
      <c r="G86" s="57"/>
    </row>
    <row r="87" spans="1:7" ht="17" x14ac:dyDescent="0.35">
      <c r="A87" s="55"/>
      <c r="B87" s="127" t="s">
        <v>144</v>
      </c>
      <c r="C87" s="124" t="s">
        <v>976</v>
      </c>
      <c r="D87" s="124" t="s">
        <v>976</v>
      </c>
      <c r="E87" s="129" t="s">
        <v>32</v>
      </c>
      <c r="F87" s="56"/>
      <c r="G87" s="57"/>
    </row>
    <row r="88" spans="1:7" ht="17" x14ac:dyDescent="0.35">
      <c r="A88" s="55"/>
      <c r="B88" s="127" t="s">
        <v>145</v>
      </c>
      <c r="C88" s="124" t="s">
        <v>976</v>
      </c>
      <c r="D88" s="124" t="s">
        <v>976</v>
      </c>
      <c r="E88" s="129"/>
      <c r="F88" s="56"/>
      <c r="G88" s="57"/>
    </row>
    <row r="89" spans="1:7" ht="17" x14ac:dyDescent="0.35">
      <c r="A89" s="55"/>
      <c r="B89" s="127" t="s">
        <v>146</v>
      </c>
      <c r="C89" s="124" t="s">
        <v>976</v>
      </c>
      <c r="D89" s="124" t="s">
        <v>976</v>
      </c>
      <c r="E89" s="129"/>
      <c r="F89" s="56"/>
      <c r="G89" s="57"/>
    </row>
    <row r="90" spans="1:7" ht="17" x14ac:dyDescent="0.35">
      <c r="A90" s="55"/>
      <c r="B90" s="127" t="s">
        <v>20</v>
      </c>
      <c r="C90" s="124" t="s">
        <v>976</v>
      </c>
      <c r="D90" s="124" t="s">
        <v>976</v>
      </c>
      <c r="E90" s="129"/>
      <c r="F90" s="56"/>
      <c r="G90" s="57"/>
    </row>
    <row r="91" spans="1:7" ht="17" x14ac:dyDescent="0.35">
      <c r="A91" s="55"/>
      <c r="B91" s="127" t="s">
        <v>147</v>
      </c>
      <c r="C91" s="124" t="s">
        <v>976</v>
      </c>
      <c r="D91" s="124" t="s">
        <v>976</v>
      </c>
      <c r="E91" s="129" t="s">
        <v>148</v>
      </c>
      <c r="F91" s="56"/>
      <c r="G91" s="57"/>
    </row>
    <row r="92" spans="1:7" ht="17" x14ac:dyDescent="0.35">
      <c r="A92" s="55"/>
      <c r="B92" s="127" t="s">
        <v>149</v>
      </c>
      <c r="C92" s="124" t="s">
        <v>976</v>
      </c>
      <c r="D92" s="124" t="s">
        <v>976</v>
      </c>
      <c r="E92" s="129"/>
      <c r="F92" s="56"/>
      <c r="G92" s="57"/>
    </row>
    <row r="93" spans="1:7" ht="22" customHeight="1" x14ac:dyDescent="0.35">
      <c r="A93" s="192" t="s">
        <v>150</v>
      </c>
      <c r="B93" s="193"/>
      <c r="C93" s="194"/>
      <c r="D93" s="194"/>
      <c r="E93" s="193"/>
      <c r="F93" s="123"/>
      <c r="G93" s="126"/>
    </row>
    <row r="94" spans="1:7" ht="17" x14ac:dyDescent="0.35">
      <c r="A94" s="55"/>
      <c r="B94" s="127" t="s">
        <v>151</v>
      </c>
      <c r="C94" s="124" t="s">
        <v>976</v>
      </c>
      <c r="D94" s="124" t="s">
        <v>976</v>
      </c>
      <c r="E94" s="129"/>
      <c r="F94" s="56"/>
      <c r="G94" s="57"/>
    </row>
    <row r="95" spans="1:7" ht="17" x14ac:dyDescent="0.35">
      <c r="A95" s="55"/>
      <c r="B95" s="127" t="s">
        <v>152</v>
      </c>
      <c r="C95" s="124" t="s">
        <v>976</v>
      </c>
      <c r="D95" s="124" t="s">
        <v>976</v>
      </c>
      <c r="E95" s="129"/>
      <c r="F95" s="56"/>
      <c r="G95" s="57"/>
    </row>
    <row r="96" spans="1:7" ht="17" x14ac:dyDescent="0.35">
      <c r="A96" s="55"/>
      <c r="B96" s="127" t="s">
        <v>27</v>
      </c>
      <c r="C96" s="124" t="s">
        <v>976</v>
      </c>
      <c r="D96" s="124" t="s">
        <v>976</v>
      </c>
      <c r="E96" s="129"/>
      <c r="F96" s="56"/>
      <c r="G96" s="57"/>
    </row>
    <row r="97" spans="1:7" ht="17" x14ac:dyDescent="0.35">
      <c r="A97" s="55"/>
      <c r="B97" s="127" t="s">
        <v>28</v>
      </c>
      <c r="C97" s="124" t="s">
        <v>976</v>
      </c>
      <c r="D97" s="124" t="s">
        <v>976</v>
      </c>
      <c r="E97" s="129"/>
      <c r="F97" s="56"/>
      <c r="G97" s="57"/>
    </row>
    <row r="98" spans="1:7" ht="17" x14ac:dyDescent="0.35">
      <c r="A98" s="55"/>
      <c r="B98" s="127" t="s">
        <v>153</v>
      </c>
      <c r="C98" s="124" t="s">
        <v>976</v>
      </c>
      <c r="D98" s="124" t="s">
        <v>976</v>
      </c>
      <c r="E98" s="129"/>
      <c r="F98" s="56"/>
      <c r="G98" s="57"/>
    </row>
    <row r="99" spans="1:7" ht="17" x14ac:dyDescent="0.35">
      <c r="A99" s="55"/>
      <c r="B99" s="127" t="s">
        <v>154</v>
      </c>
      <c r="C99" s="124" t="s">
        <v>976</v>
      </c>
      <c r="D99" s="124" t="s">
        <v>976</v>
      </c>
      <c r="E99" s="129" t="s">
        <v>155</v>
      </c>
      <c r="F99" s="56"/>
      <c r="G99" s="57"/>
    </row>
    <row r="100" spans="1:7" ht="17" x14ac:dyDescent="0.35">
      <c r="A100" s="55"/>
      <c r="B100" s="127" t="s">
        <v>156</v>
      </c>
      <c r="C100" s="124" t="s">
        <v>976</v>
      </c>
      <c r="D100" s="124" t="s">
        <v>976</v>
      </c>
      <c r="E100" s="129"/>
      <c r="F100" s="56"/>
      <c r="G100" s="57"/>
    </row>
    <row r="101" spans="1:7" ht="17" x14ac:dyDescent="0.35">
      <c r="A101" s="55"/>
      <c r="B101" s="127" t="s">
        <v>157</v>
      </c>
      <c r="C101" s="124" t="s">
        <v>976</v>
      </c>
      <c r="D101" s="124" t="s">
        <v>976</v>
      </c>
      <c r="E101" s="129" t="s">
        <v>92</v>
      </c>
      <c r="F101" s="56"/>
      <c r="G101" s="57"/>
    </row>
    <row r="102" spans="1:7" ht="22" customHeight="1" x14ac:dyDescent="0.35">
      <c r="A102" s="192" t="s">
        <v>158</v>
      </c>
      <c r="B102" s="193"/>
      <c r="C102" s="194"/>
      <c r="D102" s="194"/>
      <c r="E102" s="193"/>
      <c r="F102" s="123"/>
      <c r="G102" s="126"/>
    </row>
    <row r="103" spans="1:7" ht="17" x14ac:dyDescent="0.35">
      <c r="A103" s="55"/>
      <c r="B103" s="127" t="s">
        <v>159</v>
      </c>
      <c r="C103" s="124" t="s">
        <v>976</v>
      </c>
      <c r="D103" s="124" t="s">
        <v>976</v>
      </c>
      <c r="E103" s="129"/>
      <c r="F103" s="56"/>
      <c r="G103" s="57"/>
    </row>
    <row r="104" spans="1:7" ht="17" x14ac:dyDescent="0.35">
      <c r="A104" s="55"/>
      <c r="B104" s="127" t="s">
        <v>160</v>
      </c>
      <c r="C104" s="124" t="s">
        <v>976</v>
      </c>
      <c r="D104" s="124" t="s">
        <v>976</v>
      </c>
      <c r="E104" s="129"/>
      <c r="F104" s="56"/>
      <c r="G104" s="57"/>
    </row>
    <row r="105" spans="1:7" ht="17" x14ac:dyDescent="0.35">
      <c r="A105" s="55"/>
      <c r="B105" s="127" t="s">
        <v>161</v>
      </c>
      <c r="C105" s="124" t="s">
        <v>976</v>
      </c>
      <c r="D105" s="124" t="s">
        <v>976</v>
      </c>
      <c r="E105" s="129"/>
      <c r="F105" s="56"/>
      <c r="G105" s="57"/>
    </row>
    <row r="106" spans="1:7" ht="17" x14ac:dyDescent="0.35">
      <c r="A106" s="55"/>
      <c r="B106" s="127" t="s">
        <v>162</v>
      </c>
      <c r="C106" s="124" t="s">
        <v>976</v>
      </c>
      <c r="D106" s="124" t="s">
        <v>976</v>
      </c>
      <c r="E106" s="129"/>
      <c r="F106" s="56"/>
      <c r="G106" s="57"/>
    </row>
    <row r="107" spans="1:7" ht="17" x14ac:dyDescent="0.35">
      <c r="A107" s="55"/>
      <c r="B107" s="127" t="s">
        <v>163</v>
      </c>
      <c r="C107" s="124" t="s">
        <v>976</v>
      </c>
      <c r="D107" s="124" t="s">
        <v>976</v>
      </c>
      <c r="E107" s="129" t="s">
        <v>164</v>
      </c>
      <c r="F107" s="56"/>
      <c r="G107" s="57"/>
    </row>
    <row r="108" spans="1:7" ht="17" x14ac:dyDescent="0.35">
      <c r="A108" s="55"/>
      <c r="B108" s="127" t="s">
        <v>165</v>
      </c>
      <c r="C108" s="124" t="s">
        <v>976</v>
      </c>
      <c r="D108" s="124" t="s">
        <v>976</v>
      </c>
      <c r="E108" s="129" t="s">
        <v>166</v>
      </c>
      <c r="F108" s="56"/>
      <c r="G108" s="57"/>
    </row>
    <row r="109" spans="1:7" ht="17" x14ac:dyDescent="0.35">
      <c r="A109" s="55"/>
      <c r="B109" s="127" t="s">
        <v>167</v>
      </c>
      <c r="C109" s="124" t="s">
        <v>976</v>
      </c>
      <c r="D109" s="124" t="s">
        <v>976</v>
      </c>
      <c r="E109" s="129"/>
      <c r="F109" s="56"/>
      <c r="G109" s="57"/>
    </row>
    <row r="110" spans="1:7" ht="17" x14ac:dyDescent="0.35">
      <c r="A110" s="55"/>
      <c r="B110" s="127" t="s">
        <v>168</v>
      </c>
      <c r="C110" s="124" t="s">
        <v>976</v>
      </c>
      <c r="D110" s="124" t="s">
        <v>976</v>
      </c>
      <c r="E110" s="129" t="s">
        <v>169</v>
      </c>
      <c r="F110" s="56"/>
      <c r="G110" s="57"/>
    </row>
    <row r="111" spans="1:7" ht="17" x14ac:dyDescent="0.35">
      <c r="A111" s="55"/>
      <c r="B111" s="127" t="s">
        <v>170</v>
      </c>
      <c r="C111" s="124" t="s">
        <v>976</v>
      </c>
      <c r="D111" s="124" t="s">
        <v>976</v>
      </c>
      <c r="E111" s="129" t="s">
        <v>171</v>
      </c>
      <c r="F111" s="56"/>
      <c r="G111" s="57"/>
    </row>
    <row r="112" spans="1:7" ht="17" x14ac:dyDescent="0.35">
      <c r="A112" s="55"/>
      <c r="B112" s="127" t="s">
        <v>172</v>
      </c>
      <c r="C112" s="124" t="s">
        <v>976</v>
      </c>
      <c r="D112" s="124" t="s">
        <v>976</v>
      </c>
      <c r="E112" s="129"/>
      <c r="F112" s="56"/>
      <c r="G112" s="57"/>
    </row>
    <row r="113" spans="1:7" ht="17" x14ac:dyDescent="0.35">
      <c r="A113" s="55"/>
      <c r="B113" s="127" t="s">
        <v>23</v>
      </c>
      <c r="C113" s="124" t="s">
        <v>976</v>
      </c>
      <c r="D113" s="124" t="s">
        <v>976</v>
      </c>
      <c r="E113" s="129" t="s">
        <v>173</v>
      </c>
      <c r="F113" s="56"/>
      <c r="G113" s="57"/>
    </row>
    <row r="114" spans="1:7" ht="17" x14ac:dyDescent="0.35">
      <c r="A114" s="58"/>
      <c r="B114" s="128" t="s">
        <v>174</v>
      </c>
      <c r="C114" s="125" t="s">
        <v>976</v>
      </c>
      <c r="D114" s="125" t="s">
        <v>976</v>
      </c>
      <c r="E114" s="130"/>
      <c r="F114" s="59"/>
      <c r="G114" s="60"/>
    </row>
  </sheetData>
  <mergeCells count="11">
    <mergeCell ref="A60:E60"/>
    <mergeCell ref="A71:E71"/>
    <mergeCell ref="A81:E81"/>
    <mergeCell ref="A93:E93"/>
    <mergeCell ref="A102:E102"/>
    <mergeCell ref="A45:E45"/>
    <mergeCell ref="A1:E1"/>
    <mergeCell ref="A4:E4"/>
    <mergeCell ref="A13:E13"/>
    <mergeCell ref="A19:E19"/>
    <mergeCell ref="A31:E31"/>
  </mergeCells>
  <phoneticPr fontId="1" type="noConversion"/>
  <conditionalFormatting sqref="C4:C114">
    <cfRule type="cellIs" dxfId="1" priority="1" operator="equal">
      <formula>"☑"</formula>
    </cfRule>
  </conditionalFormatting>
  <conditionalFormatting sqref="D4:D114">
    <cfRule type="cellIs" dxfId="0" priority="2" operator="equal">
      <formula>"☑"</formula>
    </cfRule>
  </conditionalFormatting>
  <dataValidations count="1">
    <dataValidation type="list" allowBlank="1" showInputMessage="1" showErrorMessage="1" sqref="C5 D5 C6 D6 C7 D7 C8 D8 C9 D9 C10 D10 C11 D11 C12 D12 C14 D14 C15 D15 C16 D16 C17 D17 C18 D18 C20 D20 C21 D21 C22 D22 C23 D23 C24 D24 C25 D25 C26 D26 C27 D27 C28 D28 C29 D29 C30 D30 C32 C33 C34 C35 C36 C37 C38 C39 C40 C41 C42 C43 C44 D46 D47 D48 D49 D50 D51 D52 D53 D54 D55 D56 D57 D58 D59 C61 D61 C62 D62 C63 D63 C64 D64 C65 D65 C66 D66 C67 D67 C68 D68 C69 D69 C70 D70 D72 D73 D74 D75 D76 D77 D78 D79 D80 C82 D82 C83 D83 C84 D84 C85 D85 C86 D86 C87 D87 C88 D88 C89 D89 C90 D90 C91 D91 C92 D92 C94 D94 C95 D95 C96 D96 C97 D97 C98 D98 C99 D99 C100 D100 C101 D101 C103 D103 C104 D104 C105 D105 C106 D106 C107 D107 C108 D108 C109 D109 C110 D110 C111 D111 C112 D112 C113 D113 C114 D114" xr:uid="{56460EF1-DC84-4FAA-859E-2AA3773668A8}">
      <formula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C83B-67A6-4401-8637-3524CCDB6870}">
  <sheetPr codeName="Sheet2"/>
  <dimension ref="A1:K33"/>
  <sheetViews>
    <sheetView workbookViewId="0">
      <selection activeCell="F23" sqref="F23"/>
    </sheetView>
  </sheetViews>
  <sheetFormatPr defaultRowHeight="14.5" x14ac:dyDescent="0.35"/>
  <cols>
    <col min="1" max="1" width="12.7265625" bestFit="1" customWidth="1"/>
    <col min="2" max="2" width="14" bestFit="1" customWidth="1"/>
    <col min="3" max="3" width="61.81640625" customWidth="1"/>
    <col min="4" max="4" width="10.90625" customWidth="1"/>
    <col min="5" max="5" width="22.26953125" customWidth="1"/>
    <col min="6" max="6" width="40.90625" bestFit="1" customWidth="1"/>
    <col min="7" max="7" width="15.26953125" bestFit="1" customWidth="1"/>
    <col min="8" max="8" width="8.54296875" bestFit="1" customWidth="1"/>
    <col min="9" max="9" width="19.6328125" bestFit="1" customWidth="1"/>
  </cols>
  <sheetData>
    <row r="1" spans="1:9" ht="18.5" x14ac:dyDescent="0.35">
      <c r="A1" s="196" t="s">
        <v>302</v>
      </c>
      <c r="B1" s="196"/>
      <c r="C1" s="196"/>
      <c r="D1" s="196"/>
      <c r="E1" s="196"/>
      <c r="F1" s="196"/>
      <c r="G1" s="196"/>
      <c r="H1" s="196"/>
      <c r="I1" s="196"/>
    </row>
    <row r="3" spans="1:9" ht="17" x14ac:dyDescent="0.35">
      <c r="A3" s="7" t="s">
        <v>303</v>
      </c>
      <c r="B3" s="7" t="s">
        <v>304</v>
      </c>
      <c r="C3" s="7" t="s">
        <v>305</v>
      </c>
      <c r="D3" s="7" t="s">
        <v>519</v>
      </c>
      <c r="E3" s="7" t="s">
        <v>306</v>
      </c>
      <c r="F3" s="7" t="s">
        <v>307</v>
      </c>
      <c r="G3" s="7" t="s">
        <v>694</v>
      </c>
      <c r="H3" s="7" t="s">
        <v>308</v>
      </c>
      <c r="I3" s="8" t="s">
        <v>309</v>
      </c>
    </row>
    <row r="4" spans="1:9" ht="17" x14ac:dyDescent="0.35">
      <c r="A4" s="9" t="s">
        <v>310</v>
      </c>
      <c r="B4" s="10" t="s">
        <v>491</v>
      </c>
      <c r="C4" s="11" t="s">
        <v>523</v>
      </c>
      <c r="D4" s="11" t="s">
        <v>593</v>
      </c>
      <c r="E4" s="12" t="s">
        <v>308</v>
      </c>
      <c r="F4" s="11" t="s">
        <v>526</v>
      </c>
      <c r="G4" s="153">
        <f>180*뉴욕!$B$4</f>
        <v>271800</v>
      </c>
      <c r="H4" s="13" t="s">
        <v>308</v>
      </c>
      <c r="I4" s="14" t="s">
        <v>524</v>
      </c>
    </row>
    <row r="5" spans="1:9" ht="34" x14ac:dyDescent="0.35">
      <c r="A5" s="15" t="s">
        <v>310</v>
      </c>
      <c r="B5" s="16" t="s">
        <v>312</v>
      </c>
      <c r="C5" s="17" t="s">
        <v>600</v>
      </c>
      <c r="D5" s="17" t="s">
        <v>528</v>
      </c>
      <c r="E5" s="18" t="s">
        <v>308</v>
      </c>
      <c r="F5" s="17" t="s">
        <v>529</v>
      </c>
      <c r="G5" s="154">
        <f>50*뉴욕!$B$4</f>
        <v>75500</v>
      </c>
      <c r="H5" s="19" t="s">
        <v>308</v>
      </c>
      <c r="I5" s="20" t="s">
        <v>530</v>
      </c>
    </row>
    <row r="6" spans="1:9" ht="17" x14ac:dyDescent="0.35">
      <c r="A6" s="15" t="s">
        <v>310</v>
      </c>
      <c r="B6" s="16" t="s">
        <v>492</v>
      </c>
      <c r="C6" s="17" t="s">
        <v>521</v>
      </c>
      <c r="D6" s="17"/>
      <c r="E6" s="18" t="s">
        <v>308</v>
      </c>
      <c r="F6" s="17" t="s">
        <v>526</v>
      </c>
      <c r="G6" s="154">
        <f>104*뉴욕!$B$4</f>
        <v>157040</v>
      </c>
      <c r="H6" s="19" t="s">
        <v>308</v>
      </c>
      <c r="I6" s="20" t="s">
        <v>522</v>
      </c>
    </row>
    <row r="7" spans="1:9" ht="17" x14ac:dyDescent="0.35">
      <c r="A7" s="15" t="s">
        <v>310</v>
      </c>
      <c r="B7" s="16" t="s">
        <v>314</v>
      </c>
      <c r="C7" s="17" t="s">
        <v>594</v>
      </c>
      <c r="D7" s="17"/>
      <c r="E7" s="21" t="s">
        <v>595</v>
      </c>
      <c r="F7" s="17" t="s">
        <v>988</v>
      </c>
      <c r="G7" s="154">
        <f>180*뉴욕!$B$4</f>
        <v>271800</v>
      </c>
      <c r="H7" s="19"/>
      <c r="I7" s="20"/>
    </row>
    <row r="8" spans="1:9" ht="85" x14ac:dyDescent="0.35">
      <c r="A8" s="15" t="s">
        <v>310</v>
      </c>
      <c r="B8" s="16" t="s">
        <v>315</v>
      </c>
      <c r="C8" s="17" t="s">
        <v>816</v>
      </c>
      <c r="D8" s="17" t="s">
        <v>585</v>
      </c>
      <c r="E8" s="18" t="s">
        <v>308</v>
      </c>
      <c r="F8" s="17" t="s">
        <v>819</v>
      </c>
      <c r="G8" s="154">
        <f>300*뉴욕!$B$4</f>
        <v>453000</v>
      </c>
      <c r="H8" s="19" t="s">
        <v>308</v>
      </c>
      <c r="I8" s="20" t="s">
        <v>818</v>
      </c>
    </row>
    <row r="9" spans="1:9" ht="68" x14ac:dyDescent="0.35">
      <c r="A9" s="15" t="s">
        <v>310</v>
      </c>
      <c r="B9" s="16" t="s">
        <v>315</v>
      </c>
      <c r="C9" s="17" t="s">
        <v>821</v>
      </c>
      <c r="D9" s="17" t="s">
        <v>815</v>
      </c>
      <c r="E9" s="18" t="s">
        <v>308</v>
      </c>
      <c r="F9" s="17" t="s">
        <v>819</v>
      </c>
      <c r="G9" s="154">
        <f>120*뉴욕!$B$4</f>
        <v>181200</v>
      </c>
      <c r="H9" s="19" t="s">
        <v>308</v>
      </c>
      <c r="I9" s="20" t="s">
        <v>822</v>
      </c>
    </row>
    <row r="10" spans="1:9" ht="17" x14ac:dyDescent="0.35">
      <c r="A10" s="15" t="s">
        <v>310</v>
      </c>
      <c r="B10" s="16" t="s">
        <v>493</v>
      </c>
      <c r="C10" s="17" t="s">
        <v>494</v>
      </c>
      <c r="D10" s="17" t="s">
        <v>596</v>
      </c>
      <c r="E10" s="18" t="s">
        <v>308</v>
      </c>
      <c r="F10" s="17" t="s">
        <v>518</v>
      </c>
      <c r="G10" s="154">
        <f>400*뉴욕!$B$4</f>
        <v>604000</v>
      </c>
      <c r="H10" s="19"/>
      <c r="I10" s="20"/>
    </row>
    <row r="11" spans="1:9" ht="102" x14ac:dyDescent="0.35">
      <c r="A11" s="15" t="s">
        <v>846</v>
      </c>
      <c r="B11" s="16" t="s">
        <v>847</v>
      </c>
      <c r="C11" s="17" t="s">
        <v>848</v>
      </c>
      <c r="D11" s="17" t="s">
        <v>849</v>
      </c>
      <c r="E11" s="18" t="s">
        <v>308</v>
      </c>
      <c r="F11" s="17" t="s">
        <v>850</v>
      </c>
      <c r="G11" s="154">
        <f>72*뉴욕!$B$4</f>
        <v>108720</v>
      </c>
      <c r="H11" s="19" t="s">
        <v>308</v>
      </c>
      <c r="I11" s="20" t="s">
        <v>851</v>
      </c>
    </row>
    <row r="12" spans="1:9" ht="102" x14ac:dyDescent="0.35">
      <c r="A12" s="15" t="s">
        <v>846</v>
      </c>
      <c r="B12" s="16" t="s">
        <v>315</v>
      </c>
      <c r="C12" s="17" t="s">
        <v>826</v>
      </c>
      <c r="D12" s="17" t="s">
        <v>817</v>
      </c>
      <c r="E12" s="18" t="s">
        <v>308</v>
      </c>
      <c r="F12" s="17" t="s">
        <v>825</v>
      </c>
      <c r="G12" s="154">
        <f>80*뉴욕!$B$4</f>
        <v>120800</v>
      </c>
      <c r="H12" s="19" t="s">
        <v>308</v>
      </c>
      <c r="I12" s="20" t="s">
        <v>827</v>
      </c>
    </row>
    <row r="13" spans="1:9" ht="51" x14ac:dyDescent="0.35">
      <c r="A13" s="28" t="s">
        <v>316</v>
      </c>
      <c r="B13" s="29" t="s">
        <v>315</v>
      </c>
      <c r="C13" s="30" t="s">
        <v>584</v>
      </c>
      <c r="D13" s="30" t="s">
        <v>585</v>
      </c>
      <c r="E13" s="31" t="s">
        <v>308</v>
      </c>
      <c r="F13" s="30" t="s">
        <v>589</v>
      </c>
      <c r="G13" s="157">
        <f>200*뉴욕!$B$4</f>
        <v>302000</v>
      </c>
      <c r="H13" s="32" t="s">
        <v>308</v>
      </c>
      <c r="I13" s="33" t="s">
        <v>588</v>
      </c>
    </row>
    <row r="14" spans="1:9" ht="85.5" thickBot="1" x14ac:dyDescent="0.4">
      <c r="A14" s="34" t="s">
        <v>316</v>
      </c>
      <c r="B14" s="35" t="s">
        <v>317</v>
      </c>
      <c r="C14" s="25" t="s">
        <v>586</v>
      </c>
      <c r="D14" s="25" t="s">
        <v>585</v>
      </c>
      <c r="E14" s="36" t="s">
        <v>587</v>
      </c>
      <c r="F14" s="25" t="s">
        <v>852</v>
      </c>
      <c r="G14" s="156">
        <f>100*뉴욕!$B$4</f>
        <v>151000</v>
      </c>
      <c r="H14" s="26"/>
      <c r="I14" s="27" t="s">
        <v>590</v>
      </c>
    </row>
    <row r="15" spans="1:9" ht="17" x14ac:dyDescent="0.35">
      <c r="A15" s="37" t="s">
        <v>318</v>
      </c>
      <c r="B15" s="38" t="s">
        <v>319</v>
      </c>
      <c r="C15" s="30" t="s">
        <v>320</v>
      </c>
      <c r="D15" s="30"/>
      <c r="E15" s="39" t="s">
        <v>311</v>
      </c>
      <c r="F15" s="30" t="s">
        <v>321</v>
      </c>
      <c r="G15" s="157">
        <f>240*뉴욕!$B$4</f>
        <v>362400</v>
      </c>
      <c r="H15" s="32"/>
      <c r="I15" s="33"/>
    </row>
    <row r="16" spans="1:9" ht="34" x14ac:dyDescent="0.35">
      <c r="A16" s="40" t="s">
        <v>318</v>
      </c>
      <c r="B16" s="41" t="s">
        <v>322</v>
      </c>
      <c r="C16" s="17" t="s">
        <v>323</v>
      </c>
      <c r="D16" s="17" t="s">
        <v>592</v>
      </c>
      <c r="E16" s="18" t="s">
        <v>308</v>
      </c>
      <c r="F16" s="17" t="s">
        <v>520</v>
      </c>
      <c r="G16" s="154">
        <f>320*뉴욕!$B$4</f>
        <v>483200</v>
      </c>
      <c r="H16" s="19" t="s">
        <v>324</v>
      </c>
      <c r="I16" s="20" t="s">
        <v>325</v>
      </c>
    </row>
    <row r="17" spans="1:9" ht="17" x14ac:dyDescent="0.35">
      <c r="A17" s="40" t="s">
        <v>318</v>
      </c>
      <c r="B17" s="41" t="s">
        <v>312</v>
      </c>
      <c r="C17" s="17" t="s">
        <v>326</v>
      </c>
      <c r="D17" s="17"/>
      <c r="E17" s="39" t="s">
        <v>313</v>
      </c>
      <c r="F17" s="17" t="s">
        <v>939</v>
      </c>
      <c r="G17" s="154">
        <v>0</v>
      </c>
      <c r="H17" s="19"/>
      <c r="I17" s="20"/>
    </row>
    <row r="18" spans="1:9" ht="17" x14ac:dyDescent="0.35">
      <c r="A18" s="42" t="s">
        <v>318</v>
      </c>
      <c r="B18" s="43" t="s">
        <v>327</v>
      </c>
      <c r="C18" s="22" t="s">
        <v>591</v>
      </c>
      <c r="D18" s="22"/>
      <c r="E18" s="39" t="s">
        <v>328</v>
      </c>
      <c r="F18" s="22" t="s">
        <v>973</v>
      </c>
      <c r="G18" s="155">
        <f>400*뉴욕!$B$4</f>
        <v>604000</v>
      </c>
      <c r="H18" s="23"/>
      <c r="I18" s="24"/>
    </row>
    <row r="19" spans="1:9" ht="51" x14ac:dyDescent="0.35">
      <c r="A19" s="40" t="s">
        <v>318</v>
      </c>
      <c r="B19" s="41" t="s">
        <v>312</v>
      </c>
      <c r="C19" s="17" t="s">
        <v>970</v>
      </c>
      <c r="D19" s="17" t="s">
        <v>971</v>
      </c>
      <c r="E19" s="39" t="s">
        <v>313</v>
      </c>
      <c r="F19" s="17" t="s">
        <v>974</v>
      </c>
      <c r="G19" s="154">
        <f>25*뉴욕!$B$4</f>
        <v>37750</v>
      </c>
      <c r="H19" s="19"/>
      <c r="I19" s="20" t="s">
        <v>972</v>
      </c>
    </row>
    <row r="20" spans="1:9" ht="51" x14ac:dyDescent="0.35">
      <c r="A20" s="42" t="s">
        <v>329</v>
      </c>
      <c r="B20" s="43" t="s">
        <v>330</v>
      </c>
      <c r="C20" s="22" t="s">
        <v>331</v>
      </c>
      <c r="D20" s="22"/>
      <c r="E20" s="31" t="s">
        <v>308</v>
      </c>
      <c r="F20" s="22" t="s">
        <v>975</v>
      </c>
      <c r="G20" s="155">
        <v>50300</v>
      </c>
      <c r="H20" s="23" t="s">
        <v>308</v>
      </c>
      <c r="I20" s="24" t="s">
        <v>693</v>
      </c>
    </row>
    <row r="21" spans="1:9" ht="17" x14ac:dyDescent="0.35">
      <c r="A21" s="44" t="s">
        <v>329</v>
      </c>
      <c r="B21" s="45" t="s">
        <v>330</v>
      </c>
      <c r="C21" s="17" t="s">
        <v>333</v>
      </c>
      <c r="D21" s="17"/>
      <c r="E21" s="21" t="s">
        <v>332</v>
      </c>
      <c r="F21" s="17" t="s">
        <v>334</v>
      </c>
      <c r="G21" s="154">
        <f>35*뉴욕!$B$4</f>
        <v>52850</v>
      </c>
      <c r="H21" s="19"/>
      <c r="I21" s="20"/>
    </row>
    <row r="22" spans="1:9" ht="17" x14ac:dyDescent="0.35">
      <c r="A22" s="44" t="s">
        <v>329</v>
      </c>
      <c r="B22" s="45" t="s">
        <v>335</v>
      </c>
      <c r="C22" s="17" t="s">
        <v>336</v>
      </c>
      <c r="D22" s="17"/>
      <c r="E22" s="18" t="s">
        <v>308</v>
      </c>
      <c r="F22" s="17" t="s">
        <v>337</v>
      </c>
      <c r="G22" s="154">
        <f>21*뉴욕!$B$4</f>
        <v>31710</v>
      </c>
      <c r="H22" s="19" t="s">
        <v>308</v>
      </c>
      <c r="I22" s="20"/>
    </row>
    <row r="23" spans="1:9" ht="17" x14ac:dyDescent="0.35">
      <c r="A23" s="46" t="s">
        <v>329</v>
      </c>
      <c r="B23" s="47" t="s">
        <v>335</v>
      </c>
      <c r="C23" s="48" t="s">
        <v>338</v>
      </c>
      <c r="D23" s="48"/>
      <c r="E23" s="49" t="s">
        <v>339</v>
      </c>
      <c r="F23" s="48" t="s">
        <v>340</v>
      </c>
      <c r="G23" s="158">
        <f>8*뉴욕!$B$4</f>
        <v>12080</v>
      </c>
      <c r="H23" s="50"/>
      <c r="I23" s="51"/>
    </row>
    <row r="33" spans="11:11" x14ac:dyDescent="0.35">
      <c r="K33" s="3"/>
    </row>
  </sheetData>
  <mergeCells count="1">
    <mergeCell ref="A1:I1"/>
  </mergeCells>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BD1B-7443-4E61-838B-DBB7B2D20EFF}">
  <sheetPr codeName="Sheet3"/>
  <dimension ref="A1:B46"/>
  <sheetViews>
    <sheetView topLeftCell="A3" workbookViewId="0">
      <selection activeCell="F38" sqref="F38"/>
    </sheetView>
  </sheetViews>
  <sheetFormatPr defaultRowHeight="14.5" x14ac:dyDescent="0.35"/>
  <cols>
    <col min="1" max="1" width="41.1796875" bestFit="1" customWidth="1"/>
    <col min="2" max="2" width="79.7265625" bestFit="1" customWidth="1"/>
  </cols>
  <sheetData>
    <row r="1" spans="1:2" ht="21" x14ac:dyDescent="0.35">
      <c r="A1" s="190" t="s">
        <v>341</v>
      </c>
      <c r="B1" s="197"/>
    </row>
    <row r="2" spans="1:2" ht="17" x14ac:dyDescent="0.35">
      <c r="A2" s="52"/>
      <c r="B2" s="52"/>
    </row>
    <row r="3" spans="1:2" ht="17" x14ac:dyDescent="0.35">
      <c r="A3" s="111" t="s">
        <v>342</v>
      </c>
      <c r="B3" s="116"/>
    </row>
    <row r="4" spans="1:2" ht="17" x14ac:dyDescent="0.35">
      <c r="A4" s="112" t="s">
        <v>343</v>
      </c>
      <c r="B4" s="117" t="s">
        <v>344</v>
      </c>
    </row>
    <row r="5" spans="1:2" ht="17" x14ac:dyDescent="0.35">
      <c r="A5" s="113" t="s">
        <v>345</v>
      </c>
      <c r="B5" s="109" t="s">
        <v>346</v>
      </c>
    </row>
    <row r="6" spans="1:2" ht="17" x14ac:dyDescent="0.35">
      <c r="A6" s="113" t="s">
        <v>347</v>
      </c>
      <c r="B6" s="109" t="s">
        <v>348</v>
      </c>
    </row>
    <row r="7" spans="1:2" ht="34" x14ac:dyDescent="0.35">
      <c r="A7" s="113" t="s">
        <v>349</v>
      </c>
      <c r="B7" s="109" t="s">
        <v>350</v>
      </c>
    </row>
    <row r="8" spans="1:2" ht="17" x14ac:dyDescent="0.35">
      <c r="A8" s="113" t="s">
        <v>351</v>
      </c>
      <c r="B8" s="109" t="s">
        <v>352</v>
      </c>
    </row>
    <row r="9" spans="1:2" ht="17" x14ac:dyDescent="0.35">
      <c r="A9" s="113" t="s">
        <v>353</v>
      </c>
      <c r="B9" s="109" t="s">
        <v>354</v>
      </c>
    </row>
    <row r="10" spans="1:2" ht="17" x14ac:dyDescent="0.35">
      <c r="A10" s="113" t="s">
        <v>355</v>
      </c>
      <c r="B10" s="109" t="s">
        <v>356</v>
      </c>
    </row>
    <row r="11" spans="1:2" ht="17" x14ac:dyDescent="0.35">
      <c r="A11" s="113" t="s">
        <v>357</v>
      </c>
      <c r="B11" s="109" t="s">
        <v>358</v>
      </c>
    </row>
    <row r="12" spans="1:2" ht="17" x14ac:dyDescent="0.35">
      <c r="A12" s="113"/>
      <c r="B12" s="109"/>
    </row>
    <row r="13" spans="1:2" ht="17" x14ac:dyDescent="0.35">
      <c r="A13" s="114" t="s">
        <v>359</v>
      </c>
      <c r="B13" s="118"/>
    </row>
    <row r="14" spans="1:2" ht="17" x14ac:dyDescent="0.35">
      <c r="A14" s="112" t="s">
        <v>303</v>
      </c>
      <c r="B14" s="117" t="s">
        <v>360</v>
      </c>
    </row>
    <row r="15" spans="1:2" ht="34" x14ac:dyDescent="0.35">
      <c r="A15" s="113" t="s">
        <v>361</v>
      </c>
      <c r="B15" s="109" t="s">
        <v>362</v>
      </c>
    </row>
    <row r="16" spans="1:2" ht="34" x14ac:dyDescent="0.35">
      <c r="A16" s="113" t="s">
        <v>363</v>
      </c>
      <c r="B16" s="109" t="s">
        <v>442</v>
      </c>
    </row>
    <row r="17" spans="1:2" ht="17" x14ac:dyDescent="0.35">
      <c r="A17" s="113" t="s">
        <v>364</v>
      </c>
      <c r="B17" s="109" t="s">
        <v>437</v>
      </c>
    </row>
    <row r="18" spans="1:2" ht="17" x14ac:dyDescent="0.35">
      <c r="A18" s="113"/>
      <c r="B18" s="109"/>
    </row>
    <row r="19" spans="1:2" ht="17" x14ac:dyDescent="0.35">
      <c r="A19" s="114" t="s">
        <v>365</v>
      </c>
      <c r="B19" s="118"/>
    </row>
    <row r="20" spans="1:2" ht="17" x14ac:dyDescent="0.35">
      <c r="A20" s="112" t="s">
        <v>55</v>
      </c>
      <c r="B20" s="117" t="s">
        <v>366</v>
      </c>
    </row>
    <row r="21" spans="1:2" ht="17" x14ac:dyDescent="0.35">
      <c r="A21" s="113" t="s">
        <v>367</v>
      </c>
      <c r="B21" s="109" t="s">
        <v>368</v>
      </c>
    </row>
    <row r="22" spans="1:2" ht="17" x14ac:dyDescent="0.35">
      <c r="A22" s="113" t="s">
        <v>369</v>
      </c>
      <c r="B22" s="109" t="s">
        <v>370</v>
      </c>
    </row>
    <row r="23" spans="1:2" ht="17" x14ac:dyDescent="0.35">
      <c r="A23" s="113" t="s">
        <v>371</v>
      </c>
      <c r="B23" s="109" t="s">
        <v>372</v>
      </c>
    </row>
    <row r="24" spans="1:2" ht="17" x14ac:dyDescent="0.35">
      <c r="A24" s="113" t="s">
        <v>139</v>
      </c>
      <c r="B24" s="109" t="s">
        <v>373</v>
      </c>
    </row>
    <row r="25" spans="1:2" ht="17" x14ac:dyDescent="0.35">
      <c r="A25" s="113" t="s">
        <v>374</v>
      </c>
      <c r="B25" s="109" t="s">
        <v>375</v>
      </c>
    </row>
    <row r="26" spans="1:2" ht="17" x14ac:dyDescent="0.35">
      <c r="A26" s="113" t="s">
        <v>376</v>
      </c>
      <c r="B26" s="109" t="s">
        <v>377</v>
      </c>
    </row>
    <row r="27" spans="1:2" ht="17" x14ac:dyDescent="0.35">
      <c r="A27" s="113"/>
      <c r="B27" s="109"/>
    </row>
    <row r="28" spans="1:2" ht="17" x14ac:dyDescent="0.35">
      <c r="A28" s="114" t="s">
        <v>378</v>
      </c>
      <c r="B28" s="118"/>
    </row>
    <row r="29" spans="1:2" ht="17" x14ac:dyDescent="0.35">
      <c r="A29" s="113" t="s">
        <v>379</v>
      </c>
      <c r="B29" s="119" t="s">
        <v>452</v>
      </c>
    </row>
    <row r="30" spans="1:2" ht="17" x14ac:dyDescent="0.35">
      <c r="A30" s="113" t="s">
        <v>380</v>
      </c>
      <c r="B30" s="109" t="s">
        <v>381</v>
      </c>
    </row>
    <row r="31" spans="1:2" ht="17" x14ac:dyDescent="0.35">
      <c r="A31" s="113" t="s">
        <v>382</v>
      </c>
      <c r="B31" s="119" t="s">
        <v>453</v>
      </c>
    </row>
    <row r="32" spans="1:2" ht="17" x14ac:dyDescent="0.35">
      <c r="A32" s="113" t="s">
        <v>383</v>
      </c>
      <c r="B32" s="119" t="s">
        <v>454</v>
      </c>
    </row>
    <row r="33" spans="1:2" ht="17" x14ac:dyDescent="0.35">
      <c r="A33" s="113" t="s">
        <v>384</v>
      </c>
      <c r="B33" s="109" t="s">
        <v>385</v>
      </c>
    </row>
    <row r="34" spans="1:2" ht="17" x14ac:dyDescent="0.35">
      <c r="A34" s="113" t="s">
        <v>73</v>
      </c>
      <c r="B34" s="109" t="s">
        <v>386</v>
      </c>
    </row>
    <row r="35" spans="1:2" ht="17" x14ac:dyDescent="0.35">
      <c r="A35" s="113"/>
      <c r="B35" s="109"/>
    </row>
    <row r="36" spans="1:2" ht="17" x14ac:dyDescent="0.35">
      <c r="A36" s="114" t="s">
        <v>387</v>
      </c>
      <c r="B36" s="118"/>
    </row>
    <row r="37" spans="1:2" ht="17" x14ac:dyDescent="0.35">
      <c r="A37" s="112" t="s">
        <v>388</v>
      </c>
      <c r="B37" s="117" t="s">
        <v>389</v>
      </c>
    </row>
    <row r="38" spans="1:2" ht="17" x14ac:dyDescent="0.35">
      <c r="A38" s="113" t="s">
        <v>390</v>
      </c>
      <c r="B38" s="109" t="s">
        <v>391</v>
      </c>
    </row>
    <row r="39" spans="1:2" ht="17" x14ac:dyDescent="0.35">
      <c r="A39" s="113" t="s">
        <v>392</v>
      </c>
      <c r="B39" s="109" t="s">
        <v>393</v>
      </c>
    </row>
    <row r="40" spans="1:2" ht="17" x14ac:dyDescent="0.35">
      <c r="A40" s="113" t="s">
        <v>394</v>
      </c>
      <c r="B40" s="109" t="s">
        <v>395</v>
      </c>
    </row>
    <row r="41" spans="1:2" ht="17" x14ac:dyDescent="0.35">
      <c r="A41" s="113" t="s">
        <v>396</v>
      </c>
      <c r="B41" s="109" t="s">
        <v>397</v>
      </c>
    </row>
    <row r="42" spans="1:2" ht="17" x14ac:dyDescent="0.35">
      <c r="A42" s="113" t="s">
        <v>398</v>
      </c>
      <c r="B42" s="109" t="s">
        <v>399</v>
      </c>
    </row>
    <row r="43" spans="1:2" ht="17" x14ac:dyDescent="0.35">
      <c r="A43" s="113" t="s">
        <v>400</v>
      </c>
      <c r="B43" s="109" t="s">
        <v>401</v>
      </c>
    </row>
    <row r="44" spans="1:2" ht="17" x14ac:dyDescent="0.35">
      <c r="A44" s="113" t="s">
        <v>402</v>
      </c>
      <c r="B44" s="109" t="s">
        <v>403</v>
      </c>
    </row>
    <row r="45" spans="1:2" ht="17" x14ac:dyDescent="0.35">
      <c r="A45" s="113" t="s">
        <v>404</v>
      </c>
      <c r="B45" s="109" t="s">
        <v>405</v>
      </c>
    </row>
    <row r="46" spans="1:2" ht="17" x14ac:dyDescent="0.35">
      <c r="A46" s="115" t="s">
        <v>406</v>
      </c>
      <c r="B46" s="120" t="s">
        <v>407</v>
      </c>
    </row>
  </sheetData>
  <mergeCells count="1">
    <mergeCell ref="A1:B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1DBD-9144-4ABC-85F5-5137F3A3A0E7}">
  <sheetPr codeName="Sheet4"/>
  <dimension ref="A1:E31"/>
  <sheetViews>
    <sheetView workbookViewId="0">
      <selection activeCell="B3" sqref="B3"/>
    </sheetView>
  </sheetViews>
  <sheetFormatPr defaultRowHeight="14.5" x14ac:dyDescent="0.35"/>
  <cols>
    <col min="1" max="1" width="29.54296875" bestFit="1" customWidth="1"/>
    <col min="2" max="2" width="65.54296875" bestFit="1" customWidth="1"/>
    <col min="3" max="3" width="12.6328125" bestFit="1" customWidth="1"/>
    <col min="4" max="4" width="13.90625" bestFit="1" customWidth="1"/>
    <col min="5" max="5" width="49" customWidth="1"/>
  </cols>
  <sheetData>
    <row r="1" spans="1:5" ht="21" x14ac:dyDescent="0.35">
      <c r="A1" s="190" t="s">
        <v>408</v>
      </c>
      <c r="B1" s="197"/>
      <c r="C1" s="197"/>
      <c r="D1" s="197"/>
      <c r="E1" s="197"/>
    </row>
    <row r="2" spans="1:5" ht="17" x14ac:dyDescent="0.35">
      <c r="A2" s="52"/>
      <c r="B2" s="52"/>
      <c r="C2" s="52"/>
      <c r="D2" s="52"/>
      <c r="E2" s="52"/>
    </row>
    <row r="3" spans="1:5" ht="17" x14ac:dyDescent="0.35">
      <c r="A3" s="98" t="s">
        <v>409</v>
      </c>
      <c r="B3" s="97">
        <v>1480</v>
      </c>
      <c r="C3" s="52"/>
      <c r="D3" s="52"/>
      <c r="E3" s="52"/>
    </row>
    <row r="4" spans="1:5" ht="17" x14ac:dyDescent="0.35">
      <c r="A4" s="52"/>
      <c r="B4" s="52"/>
      <c r="C4" s="52"/>
      <c r="D4" s="52"/>
      <c r="E4" s="52"/>
    </row>
    <row r="5" spans="1:5" ht="17" x14ac:dyDescent="0.35">
      <c r="A5" s="77" t="s">
        <v>304</v>
      </c>
      <c r="B5" s="73" t="s">
        <v>55</v>
      </c>
      <c r="C5" s="73" t="s">
        <v>410</v>
      </c>
      <c r="D5" s="73" t="s">
        <v>411</v>
      </c>
      <c r="E5" s="108" t="s">
        <v>412</v>
      </c>
    </row>
    <row r="6" spans="1:5" ht="17" x14ac:dyDescent="0.35">
      <c r="A6" s="100" t="s">
        <v>233</v>
      </c>
      <c r="B6" s="83" t="s">
        <v>443</v>
      </c>
      <c r="C6" s="159">
        <f>1793400/B3</f>
        <v>1211.7567567567567</v>
      </c>
      <c r="D6" s="72">
        <f>C6*$B$3</f>
        <v>1793399.9999999998</v>
      </c>
      <c r="E6" s="109" t="s">
        <v>444</v>
      </c>
    </row>
    <row r="7" spans="1:5" ht="17" x14ac:dyDescent="0.35">
      <c r="A7" s="100" t="s">
        <v>233</v>
      </c>
      <c r="B7" s="83" t="s">
        <v>447</v>
      </c>
      <c r="C7" s="159">
        <v>214.88</v>
      </c>
      <c r="D7" s="72">
        <f>C7*$B$3</f>
        <v>318022.39999999997</v>
      </c>
      <c r="E7" s="110" t="s">
        <v>448</v>
      </c>
    </row>
    <row r="8" spans="1:5" ht="17" x14ac:dyDescent="0.35">
      <c r="A8" s="100" t="s">
        <v>233</v>
      </c>
      <c r="B8" s="83" t="s">
        <v>413</v>
      </c>
      <c r="C8" s="159">
        <f>563000/B3</f>
        <v>380.40540540540542</v>
      </c>
      <c r="D8" s="72">
        <f>C8*$B$3</f>
        <v>563000</v>
      </c>
      <c r="E8" s="109" t="s">
        <v>448</v>
      </c>
    </row>
    <row r="9" spans="1:5" ht="17" x14ac:dyDescent="0.35">
      <c r="A9" s="100" t="s">
        <v>233</v>
      </c>
      <c r="B9" s="83" t="s">
        <v>445</v>
      </c>
      <c r="C9" s="160">
        <v>0</v>
      </c>
      <c r="D9" s="72">
        <f>C9*$B$3</f>
        <v>0</v>
      </c>
      <c r="E9" s="109"/>
    </row>
    <row r="10" spans="1:5" ht="17" x14ac:dyDescent="0.35">
      <c r="A10" s="55"/>
      <c r="B10" s="83"/>
      <c r="C10" s="161"/>
      <c r="D10" s="72"/>
      <c r="E10" s="109"/>
    </row>
    <row r="11" spans="1:5" ht="17" x14ac:dyDescent="0.35">
      <c r="A11" s="101" t="s">
        <v>414</v>
      </c>
      <c r="B11" s="83" t="s">
        <v>431</v>
      </c>
      <c r="C11" s="159">
        <f>2740070/B3</f>
        <v>1851.3986486486488</v>
      </c>
      <c r="D11" s="72">
        <f>C11*$B$3</f>
        <v>2740070</v>
      </c>
      <c r="E11" s="109" t="s">
        <v>432</v>
      </c>
    </row>
    <row r="12" spans="1:5" ht="17" x14ac:dyDescent="0.35">
      <c r="A12" s="101" t="s">
        <v>414</v>
      </c>
      <c r="B12" s="83" t="s">
        <v>438</v>
      </c>
      <c r="C12" s="159">
        <f>2062698/B3</f>
        <v>1393.7148648648649</v>
      </c>
      <c r="D12" s="72">
        <f>C12*$B$3</f>
        <v>2062698</v>
      </c>
      <c r="E12" s="109" t="s">
        <v>439</v>
      </c>
    </row>
    <row r="13" spans="1:5" ht="17" x14ac:dyDescent="0.35">
      <c r="A13" s="101" t="s">
        <v>414</v>
      </c>
      <c r="B13" s="83" t="s">
        <v>433</v>
      </c>
      <c r="C13" s="159">
        <f>1402628/B3</f>
        <v>947.72162162162158</v>
      </c>
      <c r="D13" s="72">
        <f>C13*$B$3</f>
        <v>1402628</v>
      </c>
      <c r="E13" s="109" t="s">
        <v>434</v>
      </c>
    </row>
    <row r="14" spans="1:5" ht="17" x14ac:dyDescent="0.35">
      <c r="A14" s="55"/>
      <c r="B14" s="83"/>
      <c r="C14" s="161"/>
      <c r="D14" s="72"/>
      <c r="E14" s="109"/>
    </row>
    <row r="15" spans="1:5" ht="17" x14ac:dyDescent="0.35">
      <c r="A15" s="102" t="s">
        <v>415</v>
      </c>
      <c r="B15" s="83" t="s">
        <v>416</v>
      </c>
      <c r="C15" s="159">
        <v>400</v>
      </c>
      <c r="D15" s="72">
        <f>C15*$B$3</f>
        <v>592000</v>
      </c>
      <c r="E15" s="109"/>
    </row>
    <row r="16" spans="1:5" ht="17" x14ac:dyDescent="0.35">
      <c r="A16" s="102" t="s">
        <v>415</v>
      </c>
      <c r="B16" s="83" t="s">
        <v>417</v>
      </c>
      <c r="C16" s="159">
        <v>350</v>
      </c>
      <c r="D16" s="72">
        <f>C16*$B$3</f>
        <v>518000</v>
      </c>
      <c r="E16" s="109"/>
    </row>
    <row r="17" spans="1:5" ht="17" x14ac:dyDescent="0.35">
      <c r="A17" s="102" t="s">
        <v>415</v>
      </c>
      <c r="B17" s="83" t="s">
        <v>418</v>
      </c>
      <c r="C17" s="159">
        <v>80</v>
      </c>
      <c r="D17" s="72">
        <f>C17*$B$3</f>
        <v>118400</v>
      </c>
      <c r="E17" s="109"/>
    </row>
    <row r="18" spans="1:5" ht="17" x14ac:dyDescent="0.35">
      <c r="A18" s="102" t="s">
        <v>419</v>
      </c>
      <c r="B18" s="83"/>
      <c r="C18" s="159">
        <v>200</v>
      </c>
      <c r="D18" s="72">
        <f>C18*$B$3</f>
        <v>296000</v>
      </c>
      <c r="E18" s="109"/>
    </row>
    <row r="19" spans="1:5" ht="17" x14ac:dyDescent="0.35">
      <c r="A19" s="101" t="s">
        <v>435</v>
      </c>
      <c r="B19" s="83" t="s">
        <v>436</v>
      </c>
      <c r="C19" s="161">
        <f>294730/B3</f>
        <v>199.1418918918919</v>
      </c>
      <c r="D19" s="72">
        <v>294730</v>
      </c>
      <c r="E19" s="109"/>
    </row>
    <row r="20" spans="1:5" ht="17" x14ac:dyDescent="0.35">
      <c r="A20" s="101" t="s">
        <v>435</v>
      </c>
      <c r="B20" s="83" t="s">
        <v>440</v>
      </c>
      <c r="C20" s="161">
        <f>50.16*3</f>
        <v>150.47999999999999</v>
      </c>
      <c r="D20" s="72">
        <f>C20*B3</f>
        <v>222710.39999999999</v>
      </c>
      <c r="E20" s="109"/>
    </row>
    <row r="21" spans="1:5" ht="17" x14ac:dyDescent="0.35">
      <c r="A21" s="101" t="s">
        <v>435</v>
      </c>
      <c r="B21" s="83" t="s">
        <v>441</v>
      </c>
      <c r="C21" s="161">
        <f>42*2*3</f>
        <v>252</v>
      </c>
      <c r="D21" s="72">
        <f>C21*B3</f>
        <v>372960</v>
      </c>
      <c r="E21" s="109"/>
    </row>
    <row r="22" spans="1:5" ht="17" x14ac:dyDescent="0.35">
      <c r="A22" s="103" t="s">
        <v>420</v>
      </c>
      <c r="B22" s="83" t="s">
        <v>421</v>
      </c>
      <c r="C22" s="161">
        <f>(20+40+80)*14*2*1.2</f>
        <v>4704</v>
      </c>
      <c r="D22" s="72">
        <f>C22*$B$3</f>
        <v>6961920</v>
      </c>
      <c r="E22" s="109"/>
    </row>
    <row r="23" spans="1:5" ht="17" x14ac:dyDescent="0.35">
      <c r="A23" s="103" t="s">
        <v>420</v>
      </c>
      <c r="B23" s="83" t="s">
        <v>422</v>
      </c>
      <c r="C23" s="159">
        <v>600</v>
      </c>
      <c r="D23" s="72">
        <f>C23*$B$3</f>
        <v>888000</v>
      </c>
      <c r="E23" s="109"/>
    </row>
    <row r="24" spans="1:5" ht="17" x14ac:dyDescent="0.35">
      <c r="A24" s="55"/>
      <c r="B24" s="83"/>
      <c r="C24" s="161"/>
      <c r="D24" s="72"/>
      <c r="E24" s="109"/>
    </row>
    <row r="25" spans="1:5" ht="17" x14ac:dyDescent="0.35">
      <c r="A25" s="104" t="s">
        <v>423</v>
      </c>
      <c r="B25" s="83" t="s">
        <v>598</v>
      </c>
      <c r="C25" s="159">
        <v>1000</v>
      </c>
      <c r="D25" s="72">
        <f>C25*$B$3</f>
        <v>1480000</v>
      </c>
      <c r="E25" s="109"/>
    </row>
    <row r="26" spans="1:5" ht="17" x14ac:dyDescent="0.35">
      <c r="A26" s="55"/>
      <c r="B26" s="83"/>
      <c r="C26" s="161"/>
      <c r="D26" s="72"/>
      <c r="E26" s="109"/>
    </row>
    <row r="27" spans="1:5" ht="17" x14ac:dyDescent="0.35">
      <c r="A27" s="105" t="s">
        <v>424</v>
      </c>
      <c r="B27" s="83" t="s">
        <v>425</v>
      </c>
      <c r="C27" s="159">
        <v>135</v>
      </c>
      <c r="D27" s="72">
        <f>C27*$B$3</f>
        <v>199800</v>
      </c>
      <c r="E27" s="109"/>
    </row>
    <row r="28" spans="1:5" ht="17" x14ac:dyDescent="0.35">
      <c r="A28" s="55"/>
      <c r="B28" s="83"/>
      <c r="C28" s="161"/>
      <c r="D28" s="72"/>
      <c r="E28" s="109"/>
    </row>
    <row r="29" spans="1:5" ht="17" x14ac:dyDescent="0.35">
      <c r="A29" s="106" t="s">
        <v>426</v>
      </c>
      <c r="B29" s="83"/>
      <c r="C29" s="159">
        <v>500</v>
      </c>
      <c r="D29" s="72">
        <f>C29*$B$3</f>
        <v>740000</v>
      </c>
      <c r="E29" s="109"/>
    </row>
    <row r="30" spans="1:5" ht="17" x14ac:dyDescent="0.35">
      <c r="A30" s="55"/>
      <c r="B30" s="83"/>
      <c r="C30" s="161"/>
      <c r="D30" s="72"/>
      <c r="E30" s="109"/>
    </row>
    <row r="31" spans="1:5" ht="17.5" x14ac:dyDescent="0.35">
      <c r="A31" s="107" t="s">
        <v>427</v>
      </c>
      <c r="B31" s="76"/>
      <c r="C31" s="162">
        <f>SUM(C6:C30)</f>
        <v>14570.49918918919</v>
      </c>
      <c r="D31" s="99">
        <f>C31*$B$3</f>
        <v>21564338.800000001</v>
      </c>
      <c r="E31" s="82"/>
    </row>
  </sheetData>
  <mergeCells count="1">
    <mergeCell ref="A1:E1"/>
  </mergeCells>
  <phoneticPr fontId="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C06B-61B8-49AE-9414-620926CBC29D}">
  <sheetPr codeName="Sheet5"/>
  <dimension ref="A1:D54"/>
  <sheetViews>
    <sheetView zoomScaleNormal="100" workbookViewId="0">
      <selection activeCell="E44" sqref="E44"/>
    </sheetView>
  </sheetViews>
  <sheetFormatPr defaultRowHeight="14.5" x14ac:dyDescent="0.35"/>
  <cols>
    <col min="1" max="1" width="50.1796875" bestFit="1" customWidth="1"/>
    <col min="2" max="2" width="93.453125" bestFit="1" customWidth="1"/>
    <col min="3" max="3" width="13.26953125" bestFit="1" customWidth="1"/>
    <col min="4" max="4" width="41.81640625" bestFit="1" customWidth="1"/>
  </cols>
  <sheetData>
    <row r="1" spans="1:4" ht="15.5" x14ac:dyDescent="0.35">
      <c r="A1" s="150" t="s">
        <v>640</v>
      </c>
    </row>
    <row r="2" spans="1:4" x14ac:dyDescent="0.35">
      <c r="A2" s="151" t="s">
        <v>641</v>
      </c>
      <c r="B2" t="s">
        <v>642</v>
      </c>
      <c r="C2" s="151" t="s">
        <v>643</v>
      </c>
      <c r="D2" t="s">
        <v>644</v>
      </c>
    </row>
    <row r="3" spans="1:4" x14ac:dyDescent="0.35">
      <c r="A3" s="151" t="s">
        <v>645</v>
      </c>
      <c r="B3" t="s">
        <v>646</v>
      </c>
      <c r="C3" s="151" t="s">
        <v>647</v>
      </c>
      <c r="D3" s="152" t="s">
        <v>648</v>
      </c>
    </row>
    <row r="4" spans="1:4" ht="18.5" x14ac:dyDescent="0.35">
      <c r="A4" s="6" t="s">
        <v>601</v>
      </c>
    </row>
    <row r="6" spans="1:4" x14ac:dyDescent="0.35">
      <c r="A6" s="143" t="s">
        <v>602</v>
      </c>
      <c r="B6" s="143" t="s">
        <v>603</v>
      </c>
      <c r="C6" s="143" t="s">
        <v>604</v>
      </c>
      <c r="D6" s="143" t="s">
        <v>56</v>
      </c>
    </row>
    <row r="7" spans="1:4" x14ac:dyDescent="0.35">
      <c r="A7" s="144" t="s">
        <v>605</v>
      </c>
      <c r="B7" t="s">
        <v>606</v>
      </c>
      <c r="C7" s="145">
        <v>100000</v>
      </c>
      <c r="D7" t="s">
        <v>607</v>
      </c>
    </row>
    <row r="8" spans="1:4" x14ac:dyDescent="0.35">
      <c r="A8" s="144" t="s">
        <v>605</v>
      </c>
      <c r="B8" t="s">
        <v>608</v>
      </c>
      <c r="C8" s="145">
        <v>300000</v>
      </c>
      <c r="D8" t="s">
        <v>609</v>
      </c>
    </row>
    <row r="9" spans="1:4" x14ac:dyDescent="0.35">
      <c r="A9" s="146" t="s">
        <v>610</v>
      </c>
      <c r="B9" t="s">
        <v>611</v>
      </c>
      <c r="C9" s="145">
        <v>300000000</v>
      </c>
      <c r="D9" t="s">
        <v>612</v>
      </c>
    </row>
    <row r="10" spans="1:4" x14ac:dyDescent="0.35">
      <c r="A10" s="146" t="s">
        <v>610</v>
      </c>
      <c r="B10" t="s">
        <v>613</v>
      </c>
      <c r="C10" s="145">
        <v>50000000</v>
      </c>
      <c r="D10" t="s">
        <v>614</v>
      </c>
    </row>
    <row r="11" spans="1:4" x14ac:dyDescent="0.35">
      <c r="A11" s="146" t="s">
        <v>610</v>
      </c>
      <c r="B11" t="s">
        <v>615</v>
      </c>
      <c r="C11" s="145">
        <v>50000000</v>
      </c>
    </row>
    <row r="12" spans="1:4" x14ac:dyDescent="0.35">
      <c r="A12" s="146" t="s">
        <v>610</v>
      </c>
      <c r="B12" t="s">
        <v>616</v>
      </c>
      <c r="C12" s="145">
        <v>50000000</v>
      </c>
    </row>
    <row r="13" spans="1:4" x14ac:dyDescent="0.35">
      <c r="A13" s="146" t="s">
        <v>610</v>
      </c>
      <c r="B13" t="s">
        <v>617</v>
      </c>
      <c r="C13" s="145">
        <v>50000000</v>
      </c>
      <c r="D13" t="s">
        <v>618</v>
      </c>
    </row>
    <row r="14" spans="1:4" x14ac:dyDescent="0.35">
      <c r="A14" s="146" t="s">
        <v>610</v>
      </c>
      <c r="B14" t="s">
        <v>619</v>
      </c>
      <c r="C14" s="145">
        <v>50000000</v>
      </c>
      <c r="D14" t="s">
        <v>618</v>
      </c>
    </row>
    <row r="15" spans="1:4" x14ac:dyDescent="0.35">
      <c r="A15" s="146" t="s">
        <v>610</v>
      </c>
      <c r="B15" t="s">
        <v>620</v>
      </c>
      <c r="C15" s="145">
        <v>50000000</v>
      </c>
      <c r="D15" t="s">
        <v>618</v>
      </c>
    </row>
    <row r="16" spans="1:4" x14ac:dyDescent="0.35">
      <c r="A16" s="146" t="s">
        <v>610</v>
      </c>
      <c r="B16" t="s">
        <v>621</v>
      </c>
      <c r="C16" s="145">
        <v>50000000</v>
      </c>
      <c r="D16" t="s">
        <v>618</v>
      </c>
    </row>
    <row r="17" spans="1:4" x14ac:dyDescent="0.35">
      <c r="A17" s="146" t="s">
        <v>610</v>
      </c>
      <c r="B17" t="s">
        <v>622</v>
      </c>
      <c r="C17" s="145">
        <v>3500000</v>
      </c>
    </row>
    <row r="18" spans="1:4" x14ac:dyDescent="0.35">
      <c r="A18" s="146" t="s">
        <v>610</v>
      </c>
      <c r="B18" t="s">
        <v>623</v>
      </c>
      <c r="C18" s="145">
        <v>300000</v>
      </c>
    </row>
    <row r="19" spans="1:4" x14ac:dyDescent="0.35">
      <c r="A19" s="146" t="s">
        <v>610</v>
      </c>
      <c r="B19" t="s">
        <v>624</v>
      </c>
      <c r="C19" s="145">
        <v>300000</v>
      </c>
    </row>
    <row r="20" spans="1:4" x14ac:dyDescent="0.35">
      <c r="A20" s="146" t="s">
        <v>610</v>
      </c>
      <c r="B20" t="s">
        <v>625</v>
      </c>
      <c r="C20" s="145">
        <v>30000</v>
      </c>
      <c r="D20" t="s">
        <v>626</v>
      </c>
    </row>
    <row r="21" spans="1:4" x14ac:dyDescent="0.35">
      <c r="A21" s="147" t="s">
        <v>627</v>
      </c>
      <c r="B21" t="s">
        <v>628</v>
      </c>
      <c r="C21" s="145">
        <v>50000000</v>
      </c>
      <c r="D21" t="s">
        <v>629</v>
      </c>
    </row>
    <row r="22" spans="1:4" x14ac:dyDescent="0.35">
      <c r="A22" s="147" t="s">
        <v>627</v>
      </c>
      <c r="B22" t="s">
        <v>630</v>
      </c>
      <c r="C22" s="145">
        <v>1400000</v>
      </c>
    </row>
    <row r="23" spans="1:4" x14ac:dyDescent="0.35">
      <c r="A23" s="147" t="s">
        <v>627</v>
      </c>
      <c r="B23" t="s">
        <v>631</v>
      </c>
      <c r="C23" s="145">
        <v>300000</v>
      </c>
    </row>
    <row r="24" spans="1:4" x14ac:dyDescent="0.35">
      <c r="A24" s="147" t="s">
        <v>627</v>
      </c>
      <c r="B24" t="s">
        <v>632</v>
      </c>
      <c r="C24" s="145">
        <v>200000</v>
      </c>
    </row>
    <row r="25" spans="1:4" x14ac:dyDescent="0.35">
      <c r="A25" s="148" t="s">
        <v>633</v>
      </c>
      <c r="B25" t="s">
        <v>634</v>
      </c>
      <c r="C25" s="145">
        <v>2000000</v>
      </c>
      <c r="D25" t="s">
        <v>635</v>
      </c>
    </row>
    <row r="26" spans="1:4" x14ac:dyDescent="0.35">
      <c r="A26" s="148" t="s">
        <v>633</v>
      </c>
      <c r="B26" t="s">
        <v>636</v>
      </c>
      <c r="C26" s="145">
        <v>3000000</v>
      </c>
    </row>
    <row r="27" spans="1:4" x14ac:dyDescent="0.35">
      <c r="A27" s="149" t="s">
        <v>637</v>
      </c>
      <c r="B27" t="s">
        <v>638</v>
      </c>
      <c r="C27" s="145">
        <v>50000000</v>
      </c>
      <c r="D27" t="s">
        <v>639</v>
      </c>
    </row>
    <row r="28" spans="1:4" ht="15.5" x14ac:dyDescent="0.35">
      <c r="A28" s="150" t="s">
        <v>649</v>
      </c>
    </row>
    <row r="29" spans="1:4" x14ac:dyDescent="0.35">
      <c r="A29" s="147" t="s">
        <v>650</v>
      </c>
      <c r="B29" t="s">
        <v>651</v>
      </c>
    </row>
    <row r="30" spans="1:4" x14ac:dyDescent="0.35">
      <c r="A30" s="147" t="s">
        <v>652</v>
      </c>
      <c r="B30" t="s">
        <v>653</v>
      </c>
    </row>
    <row r="31" spans="1:4" x14ac:dyDescent="0.35">
      <c r="A31" s="147" t="s">
        <v>654</v>
      </c>
      <c r="B31" t="s">
        <v>655</v>
      </c>
    </row>
    <row r="32" spans="1:4" x14ac:dyDescent="0.35">
      <c r="A32" s="147" t="s">
        <v>656</v>
      </c>
      <c r="B32" t="s">
        <v>657</v>
      </c>
    </row>
    <row r="33" spans="1:2" x14ac:dyDescent="0.35">
      <c r="A33" s="147" t="s">
        <v>658</v>
      </c>
      <c r="B33" t="s">
        <v>659</v>
      </c>
    </row>
    <row r="34" spans="1:2" x14ac:dyDescent="0.35">
      <c r="A34" s="146" t="s">
        <v>660</v>
      </c>
      <c r="B34" t="s">
        <v>661</v>
      </c>
    </row>
    <row r="35" spans="1:2" x14ac:dyDescent="0.35">
      <c r="A35" s="146" t="s">
        <v>662</v>
      </c>
      <c r="B35" t="s">
        <v>663</v>
      </c>
    </row>
    <row r="36" spans="1:2" x14ac:dyDescent="0.35">
      <c r="A36" s="144" t="s">
        <v>664</v>
      </c>
      <c r="B36" t="s">
        <v>665</v>
      </c>
    </row>
    <row r="38" spans="1:2" ht="15.5" x14ac:dyDescent="0.35">
      <c r="A38" s="150" t="s">
        <v>666</v>
      </c>
    </row>
    <row r="39" spans="1:2" x14ac:dyDescent="0.35">
      <c r="A39" s="144" t="s">
        <v>667</v>
      </c>
      <c r="B39" t="s">
        <v>668</v>
      </c>
    </row>
    <row r="40" spans="1:2" x14ac:dyDescent="0.35">
      <c r="A40" s="144" t="s">
        <v>669</v>
      </c>
      <c r="B40" t="s">
        <v>670</v>
      </c>
    </row>
    <row r="41" spans="1:2" x14ac:dyDescent="0.35">
      <c r="A41" s="144" t="s">
        <v>671</v>
      </c>
      <c r="B41" t="s">
        <v>672</v>
      </c>
    </row>
    <row r="42" spans="1:2" x14ac:dyDescent="0.35">
      <c r="A42" s="144" t="s">
        <v>673</v>
      </c>
      <c r="B42" t="s">
        <v>674</v>
      </c>
    </row>
    <row r="43" spans="1:2" x14ac:dyDescent="0.35">
      <c r="A43" s="144" t="s">
        <v>675</v>
      </c>
      <c r="B43" t="s">
        <v>676</v>
      </c>
    </row>
    <row r="45" spans="1:2" ht="15.5" x14ac:dyDescent="0.35">
      <c r="A45" s="150" t="s">
        <v>677</v>
      </c>
    </row>
    <row r="46" spans="1:2" x14ac:dyDescent="0.35">
      <c r="A46" s="146" t="s">
        <v>678</v>
      </c>
      <c r="B46" t="s">
        <v>679</v>
      </c>
    </row>
    <row r="47" spans="1:2" x14ac:dyDescent="0.35">
      <c r="A47" s="146" t="s">
        <v>680</v>
      </c>
      <c r="B47" t="s">
        <v>681</v>
      </c>
    </row>
    <row r="48" spans="1:2" x14ac:dyDescent="0.35">
      <c r="A48" s="146" t="s">
        <v>682</v>
      </c>
      <c r="B48" t="s">
        <v>683</v>
      </c>
    </row>
    <row r="50" spans="1:2" ht="15.5" x14ac:dyDescent="0.35">
      <c r="A50" s="150" t="s">
        <v>684</v>
      </c>
    </row>
    <row r="51" spans="1:2" x14ac:dyDescent="0.35">
      <c r="A51" s="147" t="s">
        <v>685</v>
      </c>
      <c r="B51" t="s">
        <v>686</v>
      </c>
    </row>
    <row r="52" spans="1:2" x14ac:dyDescent="0.35">
      <c r="A52" s="147" t="s">
        <v>687</v>
      </c>
      <c r="B52" t="s">
        <v>688</v>
      </c>
    </row>
    <row r="53" spans="1:2" x14ac:dyDescent="0.35">
      <c r="A53" s="147" t="s">
        <v>689</v>
      </c>
      <c r="B53" t="s">
        <v>690</v>
      </c>
    </row>
    <row r="54" spans="1:2" x14ac:dyDescent="0.35">
      <c r="A54" s="147" t="s">
        <v>691</v>
      </c>
      <c r="B54" t="s">
        <v>692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92CDDC"/>
  </sheetPr>
  <dimension ref="A1:L1105"/>
  <sheetViews>
    <sheetView zoomScale="80" zoomScaleNormal="80" workbookViewId="0">
      <pane ySplit="6" topLeftCell="A20" activePane="bottomLeft" state="frozen"/>
      <selection pane="bottomLeft" activeCell="M44" sqref="M44"/>
    </sheetView>
  </sheetViews>
  <sheetFormatPr defaultColWidth="14.453125" defaultRowHeight="15" customHeight="1" x14ac:dyDescent="0.35"/>
  <cols>
    <col min="1" max="1" width="11.36328125" bestFit="1" customWidth="1"/>
    <col min="2" max="2" width="15.90625" customWidth="1"/>
    <col min="3" max="3" width="24.26953125" bestFit="1" customWidth="1"/>
    <col min="4" max="4" width="21.453125" bestFit="1" customWidth="1"/>
    <col min="5" max="5" width="85.1796875" bestFit="1" customWidth="1"/>
    <col min="6" max="6" width="7.453125" bestFit="1" customWidth="1"/>
    <col min="7" max="7" width="9.453125" bestFit="1" customWidth="1"/>
    <col min="8" max="8" width="59.1796875" bestFit="1" customWidth="1"/>
    <col min="9" max="9" width="2.7265625" customWidth="1"/>
    <col min="10" max="10" width="40" customWidth="1"/>
    <col min="11" max="11" width="16.7265625" customWidth="1"/>
    <col min="12" max="12" width="14.453125" customWidth="1"/>
    <col min="13" max="13" width="17.54296875" customWidth="1"/>
    <col min="14" max="14" width="14.453125" customWidth="1"/>
    <col min="15" max="15" width="13.26953125" customWidth="1"/>
    <col min="16" max="16" width="8.7265625" customWidth="1"/>
    <col min="17" max="17" width="5.81640625" customWidth="1"/>
    <col min="18" max="26" width="8.7265625" customWidth="1"/>
  </cols>
  <sheetData>
    <row r="1" spans="1:10" ht="20.25" customHeight="1" x14ac:dyDescent="0.35">
      <c r="A1" s="190" t="s">
        <v>597</v>
      </c>
      <c r="B1" s="191"/>
      <c r="C1" s="191"/>
      <c r="D1" s="191"/>
      <c r="E1" s="191"/>
      <c r="F1" s="191"/>
      <c r="G1" s="191"/>
      <c r="H1" s="191"/>
      <c r="I1" s="63"/>
      <c r="J1" s="63"/>
    </row>
    <row r="2" spans="1:10" ht="16.5" customHeight="1" x14ac:dyDescent="0.35">
      <c r="A2" s="64" t="s">
        <v>0</v>
      </c>
      <c r="B2" s="53" t="s">
        <v>34</v>
      </c>
      <c r="C2" s="52"/>
      <c r="D2" s="64" t="s">
        <v>37</v>
      </c>
      <c r="E2" s="52" t="s">
        <v>446</v>
      </c>
      <c r="F2" s="52"/>
      <c r="G2" s="64" t="s">
        <v>40</v>
      </c>
      <c r="H2" s="52" t="s">
        <v>41</v>
      </c>
      <c r="I2" s="52"/>
      <c r="J2" s="52"/>
    </row>
    <row r="3" spans="1:10" ht="16.5" customHeight="1" x14ac:dyDescent="0.35">
      <c r="A3" s="64" t="s">
        <v>35</v>
      </c>
      <c r="B3" s="53" t="s">
        <v>263</v>
      </c>
      <c r="C3" s="52"/>
      <c r="D3" s="64" t="s">
        <v>38</v>
      </c>
      <c r="E3" s="52" t="s">
        <v>18</v>
      </c>
      <c r="F3" s="52"/>
      <c r="G3" s="64" t="s">
        <v>42</v>
      </c>
      <c r="H3" s="52" t="s">
        <v>261</v>
      </c>
      <c r="I3" s="52"/>
      <c r="J3" s="52"/>
    </row>
    <row r="4" spans="1:10" ht="11.25" customHeight="1" x14ac:dyDescent="0.35">
      <c r="A4" s="64" t="s">
        <v>36</v>
      </c>
      <c r="B4" s="54">
        <v>1510</v>
      </c>
      <c r="C4" s="52"/>
      <c r="D4" s="64" t="s">
        <v>39</v>
      </c>
      <c r="E4" s="52" t="s">
        <v>428</v>
      </c>
      <c r="F4" s="52"/>
      <c r="G4" s="64" t="s">
        <v>43</v>
      </c>
      <c r="H4" s="52" t="s">
        <v>262</v>
      </c>
      <c r="I4" s="52"/>
      <c r="J4" s="52"/>
    </row>
    <row r="5" spans="1:10" ht="17" x14ac:dyDescent="0.35">
      <c r="A5" s="52"/>
      <c r="B5" s="52"/>
      <c r="C5" s="52"/>
      <c r="D5" s="52"/>
      <c r="E5" s="52"/>
      <c r="F5" s="52"/>
      <c r="G5" s="52"/>
      <c r="H5" s="52"/>
      <c r="I5" s="52"/>
      <c r="J5" s="52"/>
    </row>
    <row r="6" spans="1:10" ht="16.5" customHeight="1" x14ac:dyDescent="0.35">
      <c r="A6" s="77" t="s">
        <v>44</v>
      </c>
      <c r="B6" s="73" t="s">
        <v>45</v>
      </c>
      <c r="C6" s="73" t="s">
        <v>46</v>
      </c>
      <c r="D6" s="73" t="s">
        <v>47</v>
      </c>
      <c r="E6" s="73" t="s">
        <v>48</v>
      </c>
      <c r="F6" s="73" t="s">
        <v>49</v>
      </c>
      <c r="G6" s="73" t="s">
        <v>50</v>
      </c>
      <c r="H6" s="73" t="s">
        <v>51</v>
      </c>
      <c r="I6" s="73"/>
      <c r="J6" s="78" t="s">
        <v>185</v>
      </c>
    </row>
    <row r="7" spans="1:10" ht="17" x14ac:dyDescent="0.35">
      <c r="A7" s="182" t="s">
        <v>254</v>
      </c>
      <c r="B7" s="67" t="s">
        <v>1</v>
      </c>
      <c r="C7" s="83"/>
      <c r="D7" s="83"/>
      <c r="E7" s="83"/>
      <c r="F7" s="65"/>
      <c r="G7" s="66" t="str">
        <f t="shared" ref="G7:G24" si="0">IF(F7="","",F7*$B$4)</f>
        <v/>
      </c>
      <c r="H7" s="56"/>
      <c r="I7" s="56"/>
      <c r="J7" s="57" t="s">
        <v>186</v>
      </c>
    </row>
    <row r="8" spans="1:10" ht="17" x14ac:dyDescent="0.35">
      <c r="A8" s="183"/>
      <c r="B8" s="67" t="s">
        <v>2</v>
      </c>
      <c r="C8" s="83"/>
      <c r="D8" s="83"/>
      <c r="E8" s="83"/>
      <c r="F8" s="65"/>
      <c r="G8" s="66" t="str">
        <f t="shared" si="0"/>
        <v/>
      </c>
      <c r="H8" s="56"/>
      <c r="I8" s="56"/>
      <c r="J8" s="57" t="s">
        <v>184</v>
      </c>
    </row>
    <row r="9" spans="1:10" ht="17" x14ac:dyDescent="0.35">
      <c r="A9" s="183"/>
      <c r="B9" s="67" t="s">
        <v>3</v>
      </c>
      <c r="C9" s="83"/>
      <c r="D9" s="83"/>
      <c r="E9" s="83"/>
      <c r="F9" s="65"/>
      <c r="G9" s="66" t="str">
        <f t="shared" si="0"/>
        <v/>
      </c>
      <c r="H9" s="56"/>
      <c r="I9" s="56"/>
      <c r="J9" s="57" t="s">
        <v>187</v>
      </c>
    </row>
    <row r="10" spans="1:10" ht="17" x14ac:dyDescent="0.35">
      <c r="A10" s="183"/>
      <c r="B10" s="67" t="s">
        <v>4</v>
      </c>
      <c r="C10" s="83"/>
      <c r="D10" s="83"/>
      <c r="E10" s="83"/>
      <c r="F10" s="65"/>
      <c r="G10" s="66" t="str">
        <f t="shared" si="0"/>
        <v/>
      </c>
      <c r="H10" s="56"/>
      <c r="I10" s="56"/>
      <c r="J10" s="57" t="s">
        <v>188</v>
      </c>
    </row>
    <row r="11" spans="1:10" ht="17" x14ac:dyDescent="0.35">
      <c r="A11" s="183"/>
      <c r="B11" s="67" t="s">
        <v>5</v>
      </c>
      <c r="C11" s="83"/>
      <c r="D11" s="83"/>
      <c r="E11" s="83"/>
      <c r="F11" s="65"/>
      <c r="G11" s="66" t="str">
        <f t="shared" si="0"/>
        <v/>
      </c>
      <c r="H11" s="56"/>
      <c r="I11" s="56"/>
      <c r="J11" s="57" t="s">
        <v>189</v>
      </c>
    </row>
    <row r="12" spans="1:10" ht="17" x14ac:dyDescent="0.35">
      <c r="A12" s="183"/>
      <c r="B12" s="67" t="s">
        <v>6</v>
      </c>
      <c r="C12" s="83"/>
      <c r="D12" s="83"/>
      <c r="E12" s="83"/>
      <c r="F12" s="65"/>
      <c r="G12" s="66" t="str">
        <f t="shared" si="0"/>
        <v/>
      </c>
      <c r="H12" s="56"/>
      <c r="I12" s="56"/>
      <c r="J12" s="57" t="s">
        <v>190</v>
      </c>
    </row>
    <row r="13" spans="1:10" ht="17" x14ac:dyDescent="0.35">
      <c r="A13" s="183"/>
      <c r="B13" s="67" t="s">
        <v>7</v>
      </c>
      <c r="C13" s="83"/>
      <c r="D13" s="83"/>
      <c r="E13" s="83"/>
      <c r="F13" s="65"/>
      <c r="G13" s="66" t="str">
        <f t="shared" si="0"/>
        <v/>
      </c>
      <c r="H13" s="56"/>
      <c r="I13" s="56"/>
      <c r="J13" s="57" t="s">
        <v>191</v>
      </c>
    </row>
    <row r="14" spans="1:10" ht="17" x14ac:dyDescent="0.35">
      <c r="A14" s="183"/>
      <c r="B14" s="67" t="s">
        <v>8</v>
      </c>
      <c r="C14" s="83"/>
      <c r="D14" s="83"/>
      <c r="E14" s="83"/>
      <c r="F14" s="65"/>
      <c r="G14" s="66" t="str">
        <f t="shared" si="0"/>
        <v/>
      </c>
      <c r="H14" s="56"/>
      <c r="I14" s="56"/>
      <c r="J14" s="57"/>
    </row>
    <row r="15" spans="1:10" ht="17" x14ac:dyDescent="0.35">
      <c r="A15" s="183"/>
      <c r="B15" s="67" t="s">
        <v>9</v>
      </c>
      <c r="C15" s="83"/>
      <c r="D15" s="83"/>
      <c r="E15" s="83"/>
      <c r="F15" s="65"/>
      <c r="G15" s="66" t="str">
        <f t="shared" si="0"/>
        <v/>
      </c>
      <c r="H15" s="56"/>
      <c r="I15" s="56"/>
      <c r="J15" s="79" t="s">
        <v>192</v>
      </c>
    </row>
    <row r="16" spans="1:10" ht="17" x14ac:dyDescent="0.35">
      <c r="A16" s="183"/>
      <c r="B16" s="67" t="s">
        <v>10</v>
      </c>
      <c r="C16" s="83"/>
      <c r="D16" s="83"/>
      <c r="E16" s="83"/>
      <c r="F16" s="65"/>
      <c r="G16" s="66" t="str">
        <f t="shared" si="0"/>
        <v/>
      </c>
      <c r="H16" s="56"/>
      <c r="I16" s="56"/>
      <c r="J16" s="57" t="s">
        <v>193</v>
      </c>
    </row>
    <row r="17" spans="1:10" ht="17" x14ac:dyDescent="0.35">
      <c r="A17" s="183"/>
      <c r="B17" s="67" t="s">
        <v>11</v>
      </c>
      <c r="C17" s="83"/>
      <c r="D17" s="83"/>
      <c r="E17" s="83"/>
      <c r="F17" s="65"/>
      <c r="G17" s="66" t="str">
        <f t="shared" si="0"/>
        <v/>
      </c>
      <c r="H17" s="56"/>
      <c r="I17" s="56"/>
      <c r="J17" s="57" t="s">
        <v>194</v>
      </c>
    </row>
    <row r="18" spans="1:10" ht="17" x14ac:dyDescent="0.35">
      <c r="A18" s="183"/>
      <c r="B18" s="67" t="s">
        <v>12</v>
      </c>
      <c r="C18" s="83"/>
      <c r="D18" s="83"/>
      <c r="E18" s="83"/>
      <c r="F18" s="65"/>
      <c r="G18" s="66" t="str">
        <f t="shared" si="0"/>
        <v/>
      </c>
      <c r="H18" s="56"/>
      <c r="I18" s="56"/>
      <c r="J18" s="57" t="s">
        <v>195</v>
      </c>
    </row>
    <row r="19" spans="1:10" ht="17" x14ac:dyDescent="0.35">
      <c r="A19" s="183"/>
      <c r="B19" s="67" t="s">
        <v>13</v>
      </c>
      <c r="C19" s="83"/>
      <c r="D19" s="83"/>
      <c r="E19" s="83"/>
      <c r="F19" s="65"/>
      <c r="G19" s="66" t="str">
        <f t="shared" si="0"/>
        <v/>
      </c>
      <c r="H19" s="56"/>
      <c r="I19" s="56"/>
      <c r="J19" s="57" t="s">
        <v>196</v>
      </c>
    </row>
    <row r="20" spans="1:10" ht="17" x14ac:dyDescent="0.35">
      <c r="A20" s="183"/>
      <c r="B20" s="67" t="s">
        <v>14</v>
      </c>
      <c r="C20" s="83"/>
      <c r="D20" s="83"/>
      <c r="E20" s="83"/>
      <c r="F20" s="65"/>
      <c r="G20" s="66" t="str">
        <f t="shared" si="0"/>
        <v/>
      </c>
      <c r="H20" s="56"/>
      <c r="I20" s="56"/>
      <c r="J20" s="57" t="s">
        <v>197</v>
      </c>
    </row>
    <row r="21" spans="1:10" ht="17" x14ac:dyDescent="0.35">
      <c r="A21" s="183"/>
      <c r="B21" s="67" t="s">
        <v>15</v>
      </c>
      <c r="C21" s="83"/>
      <c r="D21" s="83"/>
      <c r="E21" s="83"/>
      <c r="F21" s="65"/>
      <c r="G21" s="66" t="str">
        <f t="shared" si="0"/>
        <v/>
      </c>
      <c r="H21" s="56"/>
      <c r="I21" s="56"/>
      <c r="J21" s="57"/>
    </row>
    <row r="22" spans="1:10" ht="17" x14ac:dyDescent="0.35">
      <c r="A22" s="183"/>
      <c r="B22" s="67" t="s">
        <v>16</v>
      </c>
      <c r="C22" s="83"/>
      <c r="D22" s="83"/>
      <c r="E22" s="83"/>
      <c r="F22" s="65"/>
      <c r="G22" s="66" t="str">
        <f t="shared" si="0"/>
        <v/>
      </c>
      <c r="H22" s="56"/>
      <c r="I22" s="56"/>
      <c r="J22" s="172" t="s">
        <v>794</v>
      </c>
    </row>
    <row r="23" spans="1:10" ht="17" x14ac:dyDescent="0.35">
      <c r="A23" s="183"/>
      <c r="B23" s="67" t="s">
        <v>17</v>
      </c>
      <c r="C23" s="83"/>
      <c r="D23" s="83"/>
      <c r="E23" s="83" t="s">
        <v>253</v>
      </c>
      <c r="F23" s="65"/>
      <c r="G23" s="66" t="str">
        <f t="shared" si="0"/>
        <v/>
      </c>
      <c r="H23" s="56"/>
      <c r="I23" s="56"/>
      <c r="J23" s="173" t="s">
        <v>795</v>
      </c>
    </row>
    <row r="24" spans="1:10" ht="17" x14ac:dyDescent="0.35">
      <c r="A24" s="183"/>
      <c r="B24" s="67" t="s">
        <v>19</v>
      </c>
      <c r="C24" s="83" t="s">
        <v>180</v>
      </c>
      <c r="D24" s="83" t="s">
        <v>260</v>
      </c>
      <c r="E24" s="83" t="s">
        <v>259</v>
      </c>
      <c r="F24" s="65"/>
      <c r="G24" s="66" t="str">
        <f t="shared" si="0"/>
        <v/>
      </c>
      <c r="H24" s="56"/>
      <c r="I24" s="56"/>
      <c r="J24" s="174" t="s">
        <v>796</v>
      </c>
    </row>
    <row r="25" spans="1:10" ht="15" customHeight="1" x14ac:dyDescent="0.35">
      <c r="A25" s="184"/>
      <c r="B25" s="185" t="s">
        <v>52</v>
      </c>
      <c r="C25" s="186"/>
      <c r="D25" s="186"/>
      <c r="E25" s="186"/>
      <c r="F25" s="68">
        <f>SUM(F7:F24)</f>
        <v>0</v>
      </c>
      <c r="G25" s="69">
        <f>F25*$B$4</f>
        <v>0</v>
      </c>
      <c r="H25" s="70"/>
      <c r="I25" s="70"/>
      <c r="J25" s="175" t="s">
        <v>797</v>
      </c>
    </row>
    <row r="26" spans="1:10" ht="15" customHeight="1" x14ac:dyDescent="0.35">
      <c r="A26" s="55"/>
      <c r="B26" s="71"/>
      <c r="C26" s="83"/>
      <c r="D26" s="83"/>
      <c r="E26" s="83"/>
      <c r="F26" s="65"/>
      <c r="G26" s="72"/>
      <c r="H26" s="56"/>
      <c r="I26" s="56"/>
      <c r="J26" s="57"/>
    </row>
    <row r="27" spans="1:10" ht="15" customHeight="1" x14ac:dyDescent="0.35">
      <c r="A27" s="182" t="s">
        <v>255</v>
      </c>
      <c r="B27" s="67" t="s">
        <v>1</v>
      </c>
      <c r="C27" s="83" t="s">
        <v>38</v>
      </c>
      <c r="D27" s="83" t="s">
        <v>705</v>
      </c>
      <c r="E27" s="83" t="s">
        <v>751</v>
      </c>
      <c r="F27" s="65"/>
      <c r="G27" s="66" t="str">
        <f t="shared" ref="G27:G44" si="1">IF(F27="","",F27*$B$4)</f>
        <v/>
      </c>
      <c r="H27" s="56"/>
      <c r="I27" s="56"/>
      <c r="J27" s="176" t="s">
        <v>830</v>
      </c>
    </row>
    <row r="28" spans="1:10" ht="15" customHeight="1" x14ac:dyDescent="0.35">
      <c r="A28" s="183"/>
      <c r="B28" s="67" t="s">
        <v>2</v>
      </c>
      <c r="C28" s="83" t="s">
        <v>38</v>
      </c>
      <c r="D28" s="83" t="s">
        <v>706</v>
      </c>
      <c r="E28" s="83" t="s">
        <v>752</v>
      </c>
      <c r="F28" s="65"/>
      <c r="G28" s="66" t="str">
        <f t="shared" si="1"/>
        <v/>
      </c>
      <c r="H28" s="56"/>
      <c r="I28" s="56"/>
      <c r="J28" s="57" t="s">
        <v>831</v>
      </c>
    </row>
    <row r="29" spans="1:10" ht="15" customHeight="1" x14ac:dyDescent="0.35">
      <c r="A29" s="183"/>
      <c r="B29" s="67" t="s">
        <v>3</v>
      </c>
      <c r="C29" s="84" t="s">
        <v>703</v>
      </c>
      <c r="D29" s="84" t="s">
        <v>704</v>
      </c>
      <c r="E29" s="164" t="s">
        <v>715</v>
      </c>
      <c r="F29" s="65"/>
      <c r="G29" s="66" t="str">
        <f t="shared" si="1"/>
        <v/>
      </c>
      <c r="H29" s="56"/>
      <c r="I29" s="56"/>
      <c r="J29" s="57" t="s">
        <v>832</v>
      </c>
    </row>
    <row r="30" spans="1:10" ht="15" customHeight="1" x14ac:dyDescent="0.35">
      <c r="A30" s="183"/>
      <c r="B30" s="67" t="s">
        <v>4</v>
      </c>
      <c r="C30" s="83" t="s">
        <v>455</v>
      </c>
      <c r="D30" s="83" t="s">
        <v>456</v>
      </c>
      <c r="E30" s="83" t="s">
        <v>753</v>
      </c>
      <c r="F30" s="65"/>
      <c r="G30" s="66" t="str">
        <f t="shared" si="1"/>
        <v/>
      </c>
      <c r="H30" s="56"/>
      <c r="I30" s="56"/>
      <c r="J30" s="57" t="s">
        <v>833</v>
      </c>
    </row>
    <row r="31" spans="1:10" ht="15" customHeight="1" x14ac:dyDescent="0.35">
      <c r="A31" s="183"/>
      <c r="B31" s="67" t="s">
        <v>5</v>
      </c>
      <c r="C31" s="83" t="s">
        <v>288</v>
      </c>
      <c r="D31" s="83" t="s">
        <v>230</v>
      </c>
      <c r="E31" s="166" t="s">
        <v>754</v>
      </c>
      <c r="F31" s="65"/>
      <c r="G31" s="66" t="str">
        <f t="shared" si="1"/>
        <v/>
      </c>
      <c r="H31" s="56"/>
      <c r="I31" s="56"/>
      <c r="J31" s="57" t="s">
        <v>834</v>
      </c>
    </row>
    <row r="32" spans="1:10" ht="17" x14ac:dyDescent="0.35">
      <c r="A32" s="183"/>
      <c r="B32" s="67" t="s">
        <v>6</v>
      </c>
      <c r="C32" s="83" t="s">
        <v>288</v>
      </c>
      <c r="D32" s="83"/>
      <c r="E32" s="166" t="s">
        <v>755</v>
      </c>
      <c r="F32" s="65"/>
      <c r="G32" s="66" t="str">
        <f t="shared" si="1"/>
        <v/>
      </c>
      <c r="H32" s="56"/>
      <c r="I32" s="56"/>
      <c r="J32" s="57" t="s">
        <v>835</v>
      </c>
    </row>
    <row r="33" spans="1:10" ht="34" x14ac:dyDescent="0.35">
      <c r="A33" s="183"/>
      <c r="B33" s="67" t="s">
        <v>7</v>
      </c>
      <c r="C33" s="83" t="s">
        <v>701</v>
      </c>
      <c r="D33" s="83" t="s">
        <v>702</v>
      </c>
      <c r="E33" s="166" t="s">
        <v>756</v>
      </c>
      <c r="F33" s="65"/>
      <c r="G33" s="66" t="str">
        <f t="shared" si="1"/>
        <v/>
      </c>
      <c r="H33" s="56"/>
      <c r="I33" s="56"/>
      <c r="J33" s="57" t="s">
        <v>836</v>
      </c>
    </row>
    <row r="34" spans="1:10" ht="15" customHeight="1" x14ac:dyDescent="0.35">
      <c r="A34" s="183"/>
      <c r="B34" s="67" t="s">
        <v>8</v>
      </c>
      <c r="C34" s="83" t="s">
        <v>698</v>
      </c>
      <c r="D34" s="83" t="s">
        <v>699</v>
      </c>
      <c r="E34" s="166" t="s">
        <v>757</v>
      </c>
      <c r="F34" s="65"/>
      <c r="G34" s="66" t="str">
        <f t="shared" si="1"/>
        <v/>
      </c>
      <c r="H34" s="56"/>
      <c r="I34" s="56"/>
      <c r="J34" s="57" t="s">
        <v>837</v>
      </c>
    </row>
    <row r="35" spans="1:10" ht="15" customHeight="1" x14ac:dyDescent="0.35">
      <c r="A35" s="183"/>
      <c r="B35" s="67" t="s">
        <v>9</v>
      </c>
      <c r="C35" s="84" t="s">
        <v>820</v>
      </c>
      <c r="D35" s="84" t="s">
        <v>700</v>
      </c>
      <c r="E35" s="164" t="s">
        <v>824</v>
      </c>
      <c r="F35" s="65"/>
      <c r="G35" s="66" t="str">
        <f t="shared" si="1"/>
        <v/>
      </c>
      <c r="H35" s="56"/>
      <c r="I35" s="56"/>
      <c r="J35" s="57" t="s">
        <v>838</v>
      </c>
    </row>
    <row r="36" spans="1:10" ht="15" customHeight="1" x14ac:dyDescent="0.35">
      <c r="A36" s="183"/>
      <c r="B36" s="67" t="s">
        <v>10</v>
      </c>
      <c r="C36" s="83" t="s">
        <v>458</v>
      </c>
      <c r="D36" s="83" t="s">
        <v>527</v>
      </c>
      <c r="E36" s="168" t="s">
        <v>758</v>
      </c>
      <c r="F36" s="65"/>
      <c r="G36" s="66" t="str">
        <f t="shared" si="1"/>
        <v/>
      </c>
      <c r="H36" s="56"/>
      <c r="I36" s="56"/>
      <c r="J36" s="57" t="s">
        <v>839</v>
      </c>
    </row>
    <row r="37" spans="1:10" ht="15" customHeight="1" x14ac:dyDescent="0.35">
      <c r="A37" s="183"/>
      <c r="B37" s="67" t="s">
        <v>11</v>
      </c>
      <c r="C37" s="83" t="s">
        <v>458</v>
      </c>
      <c r="D37" s="83" t="s">
        <v>457</v>
      </c>
      <c r="E37" s="168" t="s">
        <v>759</v>
      </c>
      <c r="F37" s="65"/>
      <c r="G37" s="66" t="str">
        <f t="shared" si="1"/>
        <v/>
      </c>
      <c r="H37" s="56"/>
      <c r="I37" s="56"/>
      <c r="J37" s="57" t="s">
        <v>840</v>
      </c>
    </row>
    <row r="38" spans="1:10" ht="17" x14ac:dyDescent="0.35">
      <c r="A38" s="183"/>
      <c r="B38" s="67" t="s">
        <v>12</v>
      </c>
      <c r="C38" s="83" t="s">
        <v>284</v>
      </c>
      <c r="D38" s="83"/>
      <c r="E38" s="61" t="s">
        <v>760</v>
      </c>
      <c r="F38" s="65"/>
      <c r="G38" s="66" t="str">
        <f t="shared" si="1"/>
        <v/>
      </c>
      <c r="H38" s="56"/>
      <c r="I38" s="56"/>
      <c r="J38" s="57" t="s">
        <v>841</v>
      </c>
    </row>
    <row r="39" spans="1:10" ht="15" customHeight="1" x14ac:dyDescent="0.35">
      <c r="A39" s="183"/>
      <c r="B39" s="67" t="s">
        <v>13</v>
      </c>
      <c r="C39" s="83" t="s">
        <v>695</v>
      </c>
      <c r="D39" s="83" t="s">
        <v>230</v>
      </c>
      <c r="E39" s="166" t="s">
        <v>721</v>
      </c>
      <c r="F39" s="65"/>
      <c r="G39" s="66" t="str">
        <f t="shared" si="1"/>
        <v/>
      </c>
      <c r="H39" s="56"/>
      <c r="I39" s="56"/>
      <c r="J39" s="57" t="s">
        <v>842</v>
      </c>
    </row>
    <row r="40" spans="1:10" ht="15" customHeight="1" x14ac:dyDescent="0.35">
      <c r="A40" s="183"/>
      <c r="B40" s="67" t="s">
        <v>14</v>
      </c>
      <c r="C40" s="83" t="s">
        <v>696</v>
      </c>
      <c r="D40" s="83" t="s">
        <v>697</v>
      </c>
      <c r="E40" s="165" t="s">
        <v>722</v>
      </c>
      <c r="F40" s="65"/>
      <c r="G40" s="66" t="str">
        <f t="shared" si="1"/>
        <v/>
      </c>
      <c r="H40" s="56"/>
      <c r="I40" s="56"/>
      <c r="J40" s="57" t="s">
        <v>843</v>
      </c>
    </row>
    <row r="41" spans="1:10" ht="15" customHeight="1" x14ac:dyDescent="0.35">
      <c r="A41" s="183"/>
      <c r="B41" s="67" t="s">
        <v>15</v>
      </c>
      <c r="C41" s="83" t="s">
        <v>38</v>
      </c>
      <c r="D41" s="83" t="s">
        <v>457</v>
      </c>
      <c r="E41" s="165" t="s">
        <v>761</v>
      </c>
      <c r="F41" s="65"/>
      <c r="G41" s="66" t="str">
        <f t="shared" si="1"/>
        <v/>
      </c>
      <c r="H41" s="56"/>
      <c r="I41" s="56"/>
      <c r="J41" s="57" t="s">
        <v>844</v>
      </c>
    </row>
    <row r="42" spans="1:10" ht="15" customHeight="1" x14ac:dyDescent="0.35">
      <c r="A42" s="183"/>
      <c r="B42" s="67" t="s">
        <v>16</v>
      </c>
      <c r="C42" s="83"/>
      <c r="D42" s="83"/>
      <c r="E42" s="165" t="s">
        <v>762</v>
      </c>
      <c r="F42" s="65"/>
      <c r="G42" s="66" t="str">
        <f t="shared" si="1"/>
        <v/>
      </c>
      <c r="H42" s="56"/>
      <c r="I42" s="56"/>
      <c r="J42" s="57" t="s">
        <v>845</v>
      </c>
    </row>
    <row r="43" spans="1:10" ht="15" customHeight="1" x14ac:dyDescent="0.35">
      <c r="A43" s="183"/>
      <c r="B43" s="67" t="s">
        <v>17</v>
      </c>
      <c r="C43" s="83"/>
      <c r="D43" s="83"/>
      <c r="E43" s="83"/>
      <c r="F43" s="65"/>
      <c r="G43" s="66" t="str">
        <f t="shared" si="1"/>
        <v/>
      </c>
      <c r="H43" s="56"/>
      <c r="I43" s="56"/>
      <c r="J43" s="57"/>
    </row>
    <row r="44" spans="1:10" ht="15" customHeight="1" x14ac:dyDescent="0.35">
      <c r="A44" s="183"/>
      <c r="B44" s="67" t="s">
        <v>19</v>
      </c>
      <c r="C44" s="83"/>
      <c r="D44" s="83"/>
      <c r="E44" s="83"/>
      <c r="F44" s="65"/>
      <c r="G44" s="66" t="str">
        <f t="shared" si="1"/>
        <v/>
      </c>
      <c r="H44" s="56"/>
      <c r="I44" s="56"/>
      <c r="J44" s="57"/>
    </row>
    <row r="45" spans="1:10" ht="15" customHeight="1" x14ac:dyDescent="0.35">
      <c r="A45" s="184"/>
      <c r="B45" s="185" t="s">
        <v>52</v>
      </c>
      <c r="C45" s="186"/>
      <c r="D45" s="186"/>
      <c r="E45" s="186"/>
      <c r="F45" s="68">
        <f>SUM(F27:F44)</f>
        <v>0</v>
      </c>
      <c r="G45" s="69">
        <f>F45*$B$4</f>
        <v>0</v>
      </c>
      <c r="H45" s="70"/>
      <c r="I45" s="70"/>
      <c r="J45" s="80"/>
    </row>
    <row r="46" spans="1:10" ht="15" customHeight="1" x14ac:dyDescent="0.35">
      <c r="A46" s="55"/>
      <c r="B46" s="71"/>
      <c r="C46" s="83"/>
      <c r="D46" s="83"/>
      <c r="E46" s="83"/>
      <c r="F46" s="65"/>
      <c r="G46" s="72"/>
      <c r="H46" s="56"/>
      <c r="I46" s="56"/>
      <c r="J46" s="57"/>
    </row>
    <row r="47" spans="1:10" ht="15" customHeight="1" x14ac:dyDescent="0.35">
      <c r="A47" s="182" t="s">
        <v>256</v>
      </c>
      <c r="B47" s="67" t="s">
        <v>1</v>
      </c>
      <c r="C47" s="83" t="s">
        <v>38</v>
      </c>
      <c r="D47" s="83" t="s">
        <v>705</v>
      </c>
      <c r="E47" s="83" t="s">
        <v>742</v>
      </c>
      <c r="F47" s="65"/>
      <c r="G47" s="66" t="str">
        <f t="shared" ref="G47:G64" si="2">IF(F47="","",F47*$B$4)</f>
        <v/>
      </c>
      <c r="H47" s="56"/>
      <c r="I47" s="56"/>
      <c r="J47" s="57"/>
    </row>
    <row r="48" spans="1:10" ht="15" customHeight="1" x14ac:dyDescent="0.35">
      <c r="A48" s="183"/>
      <c r="B48" s="67" t="s">
        <v>2</v>
      </c>
      <c r="C48" s="83" t="s">
        <v>38</v>
      </c>
      <c r="D48" s="83" t="s">
        <v>706</v>
      </c>
      <c r="E48" s="165" t="s">
        <v>823</v>
      </c>
      <c r="F48" s="65"/>
      <c r="G48" s="66" t="str">
        <f t="shared" si="2"/>
        <v/>
      </c>
      <c r="H48" s="56"/>
      <c r="I48" s="56"/>
      <c r="J48" s="57"/>
    </row>
    <row r="49" spans="1:12" ht="15" customHeight="1" x14ac:dyDescent="0.35">
      <c r="A49" s="183"/>
      <c r="B49" s="67" t="s">
        <v>3</v>
      </c>
      <c r="C49" s="83" t="s">
        <v>719</v>
      </c>
      <c r="D49" s="83" t="s">
        <v>720</v>
      </c>
      <c r="E49" s="86" t="s">
        <v>718</v>
      </c>
      <c r="F49" s="65"/>
      <c r="G49" s="66" t="str">
        <f t="shared" si="2"/>
        <v/>
      </c>
      <c r="H49" s="56" t="s">
        <v>471</v>
      </c>
      <c r="I49" s="56"/>
      <c r="J49" s="57"/>
    </row>
    <row r="50" spans="1:12" ht="15" customHeight="1" x14ac:dyDescent="0.35">
      <c r="A50" s="183"/>
      <c r="B50" s="67" t="s">
        <v>4</v>
      </c>
      <c r="C50" s="83" t="s">
        <v>460</v>
      </c>
      <c r="D50" s="83" t="s">
        <v>461</v>
      </c>
      <c r="E50" s="166" t="s">
        <v>743</v>
      </c>
      <c r="F50" s="65"/>
      <c r="G50" s="66" t="str">
        <f t="shared" si="2"/>
        <v/>
      </c>
      <c r="H50" s="56" t="s">
        <v>472</v>
      </c>
      <c r="I50" s="56"/>
      <c r="J50" s="81"/>
      <c r="K50" s="4"/>
      <c r="L50" s="2"/>
    </row>
    <row r="51" spans="1:12" ht="15" customHeight="1" x14ac:dyDescent="0.35">
      <c r="A51" s="183"/>
      <c r="B51" s="67" t="s">
        <v>5</v>
      </c>
      <c r="C51" s="83" t="s">
        <v>462</v>
      </c>
      <c r="D51" s="83" t="s">
        <v>463</v>
      </c>
      <c r="E51" s="166" t="s">
        <v>744</v>
      </c>
      <c r="F51" s="65"/>
      <c r="G51" s="66" t="str">
        <f t="shared" si="2"/>
        <v/>
      </c>
      <c r="H51" s="56" t="s">
        <v>473</v>
      </c>
      <c r="I51" s="56"/>
      <c r="J51" s="57"/>
      <c r="K51" s="5"/>
      <c r="L51" s="1"/>
    </row>
    <row r="52" spans="1:12" ht="15" customHeight="1" x14ac:dyDescent="0.35">
      <c r="A52" s="183"/>
      <c r="B52" s="67" t="s">
        <v>6</v>
      </c>
      <c r="C52" s="83" t="s">
        <v>462</v>
      </c>
      <c r="D52" s="83" t="s">
        <v>464</v>
      </c>
      <c r="E52" s="166" t="s">
        <v>745</v>
      </c>
      <c r="F52" s="65"/>
      <c r="G52" s="66" t="str">
        <f t="shared" si="2"/>
        <v/>
      </c>
      <c r="H52" s="56" t="s">
        <v>474</v>
      </c>
      <c r="I52" s="56"/>
      <c r="J52" s="57"/>
      <c r="K52" s="5"/>
      <c r="L52" s="1"/>
    </row>
    <row r="53" spans="1:12" ht="15" customHeight="1" x14ac:dyDescent="0.35">
      <c r="A53" s="183"/>
      <c r="B53" s="67" t="s">
        <v>7</v>
      </c>
      <c r="C53" s="83" t="s">
        <v>465</v>
      </c>
      <c r="D53" s="83" t="s">
        <v>464</v>
      </c>
      <c r="E53" s="166" t="s">
        <v>746</v>
      </c>
      <c r="F53" s="65"/>
      <c r="G53" s="66" t="str">
        <f t="shared" si="2"/>
        <v/>
      </c>
      <c r="H53" s="56" t="s">
        <v>475</v>
      </c>
      <c r="I53" s="56"/>
      <c r="J53" s="57"/>
      <c r="K53" s="5"/>
      <c r="L53" s="1"/>
    </row>
    <row r="54" spans="1:12" ht="15" customHeight="1" x14ac:dyDescent="0.35">
      <c r="A54" s="183"/>
      <c r="B54" s="67" t="s">
        <v>8</v>
      </c>
      <c r="C54" s="83" t="s">
        <v>466</v>
      </c>
      <c r="D54" s="83" t="s">
        <v>467</v>
      </c>
      <c r="E54" s="165" t="s">
        <v>809</v>
      </c>
      <c r="F54" s="65"/>
      <c r="G54" s="66" t="str">
        <f t="shared" si="2"/>
        <v/>
      </c>
      <c r="H54" s="56" t="s">
        <v>476</v>
      </c>
      <c r="I54" s="56"/>
      <c r="J54" s="57"/>
      <c r="K54" s="5"/>
      <c r="L54" s="1"/>
    </row>
    <row r="55" spans="1:12" ht="15" customHeight="1" x14ac:dyDescent="0.35">
      <c r="A55" s="183"/>
      <c r="B55" s="67" t="s">
        <v>9</v>
      </c>
      <c r="C55" s="83" t="s">
        <v>468</v>
      </c>
      <c r="D55" s="83" t="s">
        <v>464</v>
      </c>
      <c r="E55" s="168" t="s">
        <v>747</v>
      </c>
      <c r="F55" s="65"/>
      <c r="G55" s="66" t="str">
        <f t="shared" si="2"/>
        <v/>
      </c>
      <c r="H55" s="56" t="s">
        <v>477</v>
      </c>
      <c r="I55" s="56"/>
      <c r="J55" s="57"/>
      <c r="K55" s="5"/>
      <c r="L55" s="1"/>
    </row>
    <row r="56" spans="1:12" ht="15" customHeight="1" x14ac:dyDescent="0.35">
      <c r="A56" s="183"/>
      <c r="B56" s="67" t="s">
        <v>10</v>
      </c>
      <c r="C56" s="83" t="s">
        <v>181</v>
      </c>
      <c r="D56" s="83" t="s">
        <v>464</v>
      </c>
      <c r="E56" s="168" t="s">
        <v>748</v>
      </c>
      <c r="F56" s="65"/>
      <c r="G56" s="66" t="str">
        <f t="shared" si="2"/>
        <v/>
      </c>
      <c r="H56" s="56" t="s">
        <v>478</v>
      </c>
      <c r="I56" s="56"/>
      <c r="J56" s="57"/>
      <c r="K56" s="5"/>
      <c r="L56" s="1"/>
    </row>
    <row r="57" spans="1:12" ht="17" x14ac:dyDescent="0.35">
      <c r="A57" s="183"/>
      <c r="B57" s="67" t="s">
        <v>11</v>
      </c>
      <c r="C57" s="83" t="s">
        <v>469</v>
      </c>
      <c r="D57" s="83" t="s">
        <v>464</v>
      </c>
      <c r="E57" s="168" t="s">
        <v>749</v>
      </c>
      <c r="F57" s="65"/>
      <c r="G57" s="66" t="str">
        <f t="shared" si="2"/>
        <v/>
      </c>
      <c r="H57" s="56"/>
      <c r="I57" s="56"/>
      <c r="J57" s="57"/>
      <c r="K57" s="5"/>
      <c r="L57" s="1"/>
    </row>
    <row r="58" spans="1:12" ht="17" x14ac:dyDescent="0.35">
      <c r="A58" s="183"/>
      <c r="B58" s="67" t="s">
        <v>12</v>
      </c>
      <c r="C58" s="84" t="s">
        <v>549</v>
      </c>
      <c r="D58" s="84" t="s">
        <v>464</v>
      </c>
      <c r="E58" s="163" t="s">
        <v>717</v>
      </c>
      <c r="F58" s="65"/>
      <c r="G58" s="66" t="str">
        <f t="shared" si="2"/>
        <v/>
      </c>
      <c r="H58" s="56"/>
      <c r="I58" s="56"/>
      <c r="J58" s="81"/>
      <c r="K58" s="4"/>
      <c r="L58" s="2"/>
    </row>
    <row r="59" spans="1:12" ht="15" customHeight="1" x14ac:dyDescent="0.35">
      <c r="A59" s="183"/>
      <c r="B59" s="67" t="s">
        <v>13</v>
      </c>
      <c r="C59" s="83" t="s">
        <v>550</v>
      </c>
      <c r="D59" s="83" t="s">
        <v>464</v>
      </c>
      <c r="E59" s="165" t="s">
        <v>792</v>
      </c>
      <c r="F59" s="65"/>
      <c r="G59" s="66" t="str">
        <f t="shared" si="2"/>
        <v/>
      </c>
      <c r="H59" s="56"/>
      <c r="I59" s="56"/>
      <c r="J59" s="57"/>
      <c r="K59" s="5"/>
      <c r="L59" s="1"/>
    </row>
    <row r="60" spans="1:12" ht="15" customHeight="1" x14ac:dyDescent="0.35">
      <c r="A60" s="183"/>
      <c r="B60" s="67" t="s">
        <v>14</v>
      </c>
      <c r="C60" s="83" t="s">
        <v>470</v>
      </c>
      <c r="D60" s="83" t="s">
        <v>464</v>
      </c>
      <c r="E60" s="86" t="s">
        <v>763</v>
      </c>
      <c r="F60" s="65"/>
      <c r="G60" s="66" t="str">
        <f t="shared" si="2"/>
        <v/>
      </c>
      <c r="H60" s="56"/>
      <c r="I60" s="56"/>
      <c r="J60" s="57"/>
      <c r="K60" s="5"/>
      <c r="L60" s="1"/>
    </row>
    <row r="61" spans="1:12" ht="15" customHeight="1" x14ac:dyDescent="0.35">
      <c r="A61" s="183"/>
      <c r="B61" s="67" t="s">
        <v>15</v>
      </c>
      <c r="C61" s="83" t="s">
        <v>38</v>
      </c>
      <c r="D61" s="83" t="s">
        <v>285</v>
      </c>
      <c r="E61" s="83" t="s">
        <v>750</v>
      </c>
      <c r="F61" s="65"/>
      <c r="G61" s="66" t="str">
        <f t="shared" si="2"/>
        <v/>
      </c>
      <c r="H61" s="56"/>
      <c r="I61" s="56"/>
      <c r="J61" s="57"/>
      <c r="K61" s="5"/>
      <c r="L61" s="1"/>
    </row>
    <row r="62" spans="1:12" ht="15" customHeight="1" x14ac:dyDescent="0.35">
      <c r="A62" s="183"/>
      <c r="B62" s="67" t="s">
        <v>16</v>
      </c>
      <c r="C62" s="83"/>
      <c r="D62" s="83"/>
      <c r="E62" s="83"/>
      <c r="F62" s="65"/>
      <c r="G62" s="66" t="str">
        <f t="shared" si="2"/>
        <v/>
      </c>
      <c r="H62" s="56"/>
      <c r="I62" s="56"/>
      <c r="J62" s="57"/>
      <c r="K62" s="5"/>
      <c r="L62" s="1"/>
    </row>
    <row r="63" spans="1:12" ht="15" customHeight="1" x14ac:dyDescent="0.35">
      <c r="A63" s="183"/>
      <c r="B63" s="67" t="s">
        <v>17</v>
      </c>
      <c r="C63" s="83"/>
      <c r="D63" s="83"/>
      <c r="E63" s="83"/>
      <c r="F63" s="65"/>
      <c r="G63" s="66" t="str">
        <f t="shared" si="2"/>
        <v/>
      </c>
      <c r="H63" s="56"/>
      <c r="I63" s="56"/>
      <c r="J63" s="81"/>
      <c r="K63" s="4"/>
      <c r="L63" s="2"/>
    </row>
    <row r="64" spans="1:12" ht="15" customHeight="1" x14ac:dyDescent="0.35">
      <c r="A64" s="183"/>
      <c r="B64" s="67" t="s">
        <v>19</v>
      </c>
      <c r="C64" s="83"/>
      <c r="D64" s="83"/>
      <c r="E64" s="83"/>
      <c r="F64" s="65"/>
      <c r="G64" s="66" t="str">
        <f t="shared" si="2"/>
        <v/>
      </c>
      <c r="H64" s="56"/>
      <c r="I64" s="56"/>
      <c r="J64" s="57"/>
    </row>
    <row r="65" spans="1:10" ht="15" customHeight="1" x14ac:dyDescent="0.35">
      <c r="A65" s="184"/>
      <c r="B65" s="185" t="s">
        <v>52</v>
      </c>
      <c r="C65" s="186"/>
      <c r="D65" s="186"/>
      <c r="E65" s="186"/>
      <c r="F65" s="68">
        <f>SUM(F47:F64)</f>
        <v>0</v>
      </c>
      <c r="G65" s="69">
        <f>F65*$B$4</f>
        <v>0</v>
      </c>
      <c r="H65" s="70"/>
      <c r="I65" s="70"/>
      <c r="J65" s="80"/>
    </row>
    <row r="66" spans="1:10" ht="15" customHeight="1" x14ac:dyDescent="0.35">
      <c r="A66" s="55"/>
      <c r="B66" s="71"/>
      <c r="C66" s="83"/>
      <c r="D66" s="83"/>
      <c r="E66" s="83"/>
      <c r="F66" s="65"/>
      <c r="G66" s="72"/>
      <c r="H66" s="56"/>
      <c r="I66" s="56"/>
      <c r="J66" s="57"/>
    </row>
    <row r="67" spans="1:10" ht="15" customHeight="1" x14ac:dyDescent="0.35">
      <c r="A67" s="182" t="s">
        <v>257</v>
      </c>
      <c r="B67" s="67" t="s">
        <v>1</v>
      </c>
      <c r="C67" s="83" t="s">
        <v>38</v>
      </c>
      <c r="D67" s="83" t="s">
        <v>705</v>
      </c>
      <c r="E67" s="83"/>
      <c r="F67" s="65"/>
      <c r="G67" s="66" t="str">
        <f t="shared" ref="G67:G84" si="3">IF(F67="","",F67*$B$4)</f>
        <v/>
      </c>
      <c r="H67" s="56"/>
      <c r="I67" s="56"/>
      <c r="J67" s="57"/>
    </row>
    <row r="68" spans="1:10" ht="15" customHeight="1" x14ac:dyDescent="0.35">
      <c r="A68" s="183"/>
      <c r="B68" s="67" t="s">
        <v>2</v>
      </c>
      <c r="C68" s="83" t="s">
        <v>38</v>
      </c>
      <c r="D68" s="83" t="s">
        <v>707</v>
      </c>
      <c r="E68" s="83" t="s">
        <v>723</v>
      </c>
      <c r="F68" s="65"/>
      <c r="G68" s="66" t="str">
        <f t="shared" si="3"/>
        <v/>
      </c>
      <c r="H68" s="56"/>
      <c r="I68" s="56"/>
      <c r="J68" s="57"/>
    </row>
    <row r="69" spans="1:10" ht="15" customHeight="1" x14ac:dyDescent="0.35">
      <c r="A69" s="183"/>
      <c r="B69" s="67" t="s">
        <v>3</v>
      </c>
      <c r="C69" s="83" t="s">
        <v>708</v>
      </c>
      <c r="D69" s="83" t="s">
        <v>231</v>
      </c>
      <c r="E69" s="83" t="s">
        <v>724</v>
      </c>
      <c r="F69" s="65"/>
      <c r="G69" s="66" t="str">
        <f t="shared" si="3"/>
        <v/>
      </c>
      <c r="H69" s="56"/>
      <c r="I69" s="56"/>
      <c r="J69" s="57"/>
    </row>
    <row r="70" spans="1:10" ht="15" customHeight="1" x14ac:dyDescent="0.35">
      <c r="A70" s="183"/>
      <c r="B70" s="67" t="s">
        <v>4</v>
      </c>
      <c r="C70" s="83" t="s">
        <v>183</v>
      </c>
      <c r="D70" s="83" t="s">
        <v>286</v>
      </c>
      <c r="E70" s="168" t="s">
        <v>799</v>
      </c>
      <c r="F70" s="65"/>
      <c r="G70" s="66" t="str">
        <f t="shared" si="3"/>
        <v/>
      </c>
      <c r="H70" s="56"/>
      <c r="I70" s="56"/>
      <c r="J70" s="57"/>
    </row>
    <row r="71" spans="1:10" ht="15" customHeight="1" x14ac:dyDescent="0.35">
      <c r="A71" s="183"/>
      <c r="B71" s="67" t="s">
        <v>5</v>
      </c>
      <c r="C71" s="83" t="s">
        <v>808</v>
      </c>
      <c r="D71" s="83" t="s">
        <v>287</v>
      </c>
      <c r="E71" s="168" t="s">
        <v>807</v>
      </c>
      <c r="F71" s="65"/>
      <c r="G71" s="66" t="str">
        <f t="shared" si="3"/>
        <v/>
      </c>
      <c r="H71" s="56"/>
      <c r="I71" s="56"/>
      <c r="J71" s="57"/>
    </row>
    <row r="72" spans="1:10" ht="15" customHeight="1" x14ac:dyDescent="0.35">
      <c r="A72" s="183"/>
      <c r="B72" s="67" t="s">
        <v>6</v>
      </c>
      <c r="C72" s="83" t="s">
        <v>182</v>
      </c>
      <c r="D72" s="83" t="s">
        <v>232</v>
      </c>
      <c r="E72" s="168" t="s">
        <v>801</v>
      </c>
      <c r="F72" s="65"/>
      <c r="G72" s="66" t="str">
        <f t="shared" si="3"/>
        <v/>
      </c>
      <c r="H72" s="56"/>
      <c r="I72" s="56"/>
      <c r="J72" s="57"/>
    </row>
    <row r="73" spans="1:10" ht="15" customHeight="1" x14ac:dyDescent="0.35">
      <c r="A73" s="183"/>
      <c r="B73" s="67" t="s">
        <v>7</v>
      </c>
      <c r="C73" s="83" t="s">
        <v>726</v>
      </c>
      <c r="D73" s="83" t="s">
        <v>732</v>
      </c>
      <c r="E73" s="165" t="s">
        <v>793</v>
      </c>
      <c r="F73" s="65"/>
      <c r="G73" s="66" t="str">
        <f t="shared" si="3"/>
        <v/>
      </c>
      <c r="H73" s="56"/>
      <c r="I73" s="56"/>
      <c r="J73" s="57"/>
    </row>
    <row r="74" spans="1:10" ht="15" customHeight="1" x14ac:dyDescent="0.35">
      <c r="A74" s="183"/>
      <c r="B74" s="67" t="s">
        <v>8</v>
      </c>
      <c r="C74" s="83" t="s">
        <v>798</v>
      </c>
      <c r="D74" s="83" t="s">
        <v>733</v>
      </c>
      <c r="E74" s="83" t="s">
        <v>800</v>
      </c>
      <c r="F74" s="65"/>
      <c r="G74" s="66" t="str">
        <f t="shared" si="3"/>
        <v/>
      </c>
      <c r="H74" s="56"/>
      <c r="I74" s="56"/>
      <c r="J74" s="57"/>
    </row>
    <row r="75" spans="1:10" ht="15" customHeight="1" x14ac:dyDescent="0.35">
      <c r="A75" s="183"/>
      <c r="B75" s="67" t="s">
        <v>9</v>
      </c>
      <c r="C75" s="83" t="s">
        <v>727</v>
      </c>
      <c r="D75" s="83" t="s">
        <v>423</v>
      </c>
      <c r="E75" s="83" t="s">
        <v>802</v>
      </c>
      <c r="F75" s="65"/>
      <c r="G75" s="66" t="str">
        <f t="shared" si="3"/>
        <v/>
      </c>
      <c r="H75" s="56"/>
      <c r="I75" s="56"/>
      <c r="J75" s="57"/>
    </row>
    <row r="76" spans="1:10" ht="15" customHeight="1" x14ac:dyDescent="0.35">
      <c r="A76" s="183"/>
      <c r="B76" s="67" t="s">
        <v>10</v>
      </c>
      <c r="C76" s="84" t="s">
        <v>728</v>
      </c>
      <c r="D76" s="84" t="s">
        <v>230</v>
      </c>
      <c r="E76" s="169" t="s">
        <v>803</v>
      </c>
      <c r="F76" s="65"/>
      <c r="G76" s="66" t="str">
        <f t="shared" si="3"/>
        <v/>
      </c>
      <c r="H76" s="56"/>
      <c r="I76" s="56"/>
      <c r="J76" s="57"/>
    </row>
    <row r="77" spans="1:10" ht="15" customHeight="1" x14ac:dyDescent="0.35">
      <c r="A77" s="183"/>
      <c r="B77" s="67" t="s">
        <v>11</v>
      </c>
      <c r="C77" s="83" t="s">
        <v>729</v>
      </c>
      <c r="D77" s="83" t="s">
        <v>734</v>
      </c>
      <c r="E77" s="168" t="s">
        <v>828</v>
      </c>
      <c r="F77" s="65"/>
      <c r="G77" s="66" t="str">
        <f t="shared" si="3"/>
        <v/>
      </c>
      <c r="H77" s="56"/>
      <c r="I77" s="56"/>
      <c r="J77" s="57"/>
    </row>
    <row r="78" spans="1:10" ht="15" customHeight="1" x14ac:dyDescent="0.35">
      <c r="A78" s="183"/>
      <c r="B78" s="67" t="s">
        <v>12</v>
      </c>
      <c r="C78" s="83" t="s">
        <v>729</v>
      </c>
      <c r="D78" s="83" t="s">
        <v>734</v>
      </c>
      <c r="E78" s="165" t="s">
        <v>829</v>
      </c>
      <c r="F78" s="65"/>
      <c r="G78" s="66" t="str">
        <f t="shared" si="3"/>
        <v/>
      </c>
      <c r="H78" s="56"/>
      <c r="I78" s="56"/>
      <c r="J78" s="57"/>
    </row>
    <row r="79" spans="1:10" ht="15" customHeight="1" x14ac:dyDescent="0.35">
      <c r="A79" s="183"/>
      <c r="B79" s="67" t="s">
        <v>13</v>
      </c>
      <c r="C79" s="83" t="s">
        <v>730</v>
      </c>
      <c r="D79" s="83" t="s">
        <v>230</v>
      </c>
      <c r="E79" s="83" t="s">
        <v>725</v>
      </c>
      <c r="F79" s="65"/>
      <c r="G79" s="66" t="str">
        <f t="shared" si="3"/>
        <v/>
      </c>
      <c r="H79" s="56"/>
      <c r="I79" s="56"/>
      <c r="J79" s="57"/>
    </row>
    <row r="80" spans="1:10" ht="15" customHeight="1" x14ac:dyDescent="0.35">
      <c r="A80" s="183"/>
      <c r="B80" s="67" t="s">
        <v>14</v>
      </c>
      <c r="C80" s="83" t="s">
        <v>731</v>
      </c>
      <c r="D80" s="83" t="s">
        <v>735</v>
      </c>
      <c r="E80" s="166" t="s">
        <v>804</v>
      </c>
      <c r="F80" s="65"/>
      <c r="G80" s="66" t="str">
        <f t="shared" si="3"/>
        <v/>
      </c>
      <c r="H80" s="56"/>
      <c r="I80" s="56"/>
      <c r="J80" s="57"/>
    </row>
    <row r="81" spans="1:10" ht="15" customHeight="1" x14ac:dyDescent="0.35">
      <c r="A81" s="183"/>
      <c r="B81" s="67" t="s">
        <v>15</v>
      </c>
      <c r="C81" s="83" t="s">
        <v>726</v>
      </c>
      <c r="D81" s="83" t="s">
        <v>736</v>
      </c>
      <c r="E81" s="166" t="s">
        <v>805</v>
      </c>
      <c r="F81" s="65"/>
      <c r="G81" s="66" t="str">
        <f t="shared" si="3"/>
        <v/>
      </c>
      <c r="H81" s="56"/>
      <c r="I81" s="56"/>
      <c r="J81" s="57"/>
    </row>
    <row r="82" spans="1:10" ht="15" customHeight="1" x14ac:dyDescent="0.35">
      <c r="A82" s="183"/>
      <c r="B82" s="67" t="s">
        <v>16</v>
      </c>
      <c r="C82" s="84" t="s">
        <v>726</v>
      </c>
      <c r="D82" s="84" t="s">
        <v>736</v>
      </c>
      <c r="E82" s="167" t="s">
        <v>806</v>
      </c>
      <c r="F82" s="65"/>
      <c r="G82" s="66" t="str">
        <f t="shared" si="3"/>
        <v/>
      </c>
      <c r="H82" s="56"/>
      <c r="I82" s="56"/>
      <c r="J82" s="57"/>
    </row>
    <row r="83" spans="1:10" ht="15" customHeight="1" x14ac:dyDescent="0.35">
      <c r="A83" s="183"/>
      <c r="B83" s="67" t="s">
        <v>17</v>
      </c>
      <c r="C83" s="83"/>
      <c r="D83" s="83"/>
      <c r="E83" s="83"/>
      <c r="F83" s="65"/>
      <c r="G83" s="66" t="str">
        <f t="shared" si="3"/>
        <v/>
      </c>
      <c r="H83" s="56"/>
      <c r="I83" s="56"/>
      <c r="J83" s="57"/>
    </row>
    <row r="84" spans="1:10" ht="15" customHeight="1" x14ac:dyDescent="0.35">
      <c r="A84" s="183"/>
      <c r="B84" s="67" t="s">
        <v>19</v>
      </c>
      <c r="C84" s="83"/>
      <c r="D84" s="83"/>
      <c r="E84" s="83"/>
      <c r="F84" s="65"/>
      <c r="G84" s="66" t="str">
        <f t="shared" si="3"/>
        <v/>
      </c>
      <c r="H84" s="56"/>
      <c r="I84" s="56"/>
      <c r="J84" s="57"/>
    </row>
    <row r="85" spans="1:10" ht="15" customHeight="1" x14ac:dyDescent="0.35">
      <c r="A85" s="184"/>
      <c r="B85" s="185" t="s">
        <v>52</v>
      </c>
      <c r="C85" s="186"/>
      <c r="D85" s="186"/>
      <c r="E85" s="186"/>
      <c r="F85" s="68">
        <f>SUM(F67:F84)</f>
        <v>0</v>
      </c>
      <c r="G85" s="69">
        <f>F85*$B$4</f>
        <v>0</v>
      </c>
      <c r="H85" s="70"/>
      <c r="I85" s="70"/>
      <c r="J85" s="80"/>
    </row>
    <row r="86" spans="1:10" ht="15" customHeight="1" x14ac:dyDescent="0.35">
      <c r="A86" s="55"/>
      <c r="B86" s="71"/>
      <c r="C86" s="83"/>
      <c r="D86" s="83"/>
      <c r="E86" s="83"/>
      <c r="F86" s="65"/>
      <c r="G86" s="72"/>
      <c r="H86" s="56"/>
      <c r="I86" s="56"/>
      <c r="J86" s="57"/>
    </row>
    <row r="87" spans="1:10" ht="15" customHeight="1" x14ac:dyDescent="0.35">
      <c r="A87" s="182" t="s">
        <v>258</v>
      </c>
      <c r="B87" s="67" t="s">
        <v>1</v>
      </c>
      <c r="C87" s="83" t="s">
        <v>38</v>
      </c>
      <c r="D87" s="83" t="s">
        <v>705</v>
      </c>
      <c r="E87" s="83"/>
      <c r="F87" s="65"/>
      <c r="G87" s="66" t="str">
        <f t="shared" ref="G87:G104" si="4">IF(F87="","",F87*$B$4)</f>
        <v/>
      </c>
      <c r="H87" s="56"/>
      <c r="I87" s="56"/>
      <c r="J87" s="57"/>
    </row>
    <row r="88" spans="1:10" ht="15" customHeight="1" x14ac:dyDescent="0.35">
      <c r="A88" s="183"/>
      <c r="B88" s="67" t="s">
        <v>2</v>
      </c>
      <c r="C88" s="83" t="s">
        <v>38</v>
      </c>
      <c r="D88" s="83" t="s">
        <v>459</v>
      </c>
      <c r="E88" s="83"/>
      <c r="F88" s="65"/>
      <c r="G88" s="66" t="str">
        <f t="shared" si="4"/>
        <v/>
      </c>
      <c r="H88" s="56"/>
      <c r="I88" s="56"/>
      <c r="J88" s="57"/>
    </row>
    <row r="89" spans="1:10" ht="15" customHeight="1" x14ac:dyDescent="0.35">
      <c r="A89" s="183"/>
      <c r="B89" s="67" t="s">
        <v>3</v>
      </c>
      <c r="C89" s="83" t="s">
        <v>38</v>
      </c>
      <c r="D89" s="83" t="s">
        <v>860</v>
      </c>
      <c r="E89" s="83" t="s">
        <v>862</v>
      </c>
      <c r="F89" s="65"/>
      <c r="G89" s="66" t="str">
        <f t="shared" si="4"/>
        <v/>
      </c>
      <c r="H89" s="56"/>
      <c r="I89" s="56"/>
      <c r="J89" s="57"/>
    </row>
    <row r="90" spans="1:10" ht="15" customHeight="1" x14ac:dyDescent="0.35">
      <c r="A90" s="183"/>
      <c r="B90" s="67" t="s">
        <v>4</v>
      </c>
      <c r="C90" s="84" t="s">
        <v>853</v>
      </c>
      <c r="D90" s="84" t="s">
        <v>861</v>
      </c>
      <c r="E90" s="84" t="s">
        <v>863</v>
      </c>
      <c r="F90" s="65"/>
      <c r="G90" s="66" t="str">
        <f t="shared" si="4"/>
        <v/>
      </c>
      <c r="H90" s="56"/>
      <c r="I90" s="56"/>
      <c r="J90" s="57"/>
    </row>
    <row r="91" spans="1:10" ht="15" customHeight="1" x14ac:dyDescent="0.35">
      <c r="A91" s="183"/>
      <c r="B91" s="67" t="s">
        <v>5</v>
      </c>
      <c r="C91" s="83" t="s">
        <v>854</v>
      </c>
      <c r="D91" s="83" t="s">
        <v>855</v>
      </c>
      <c r="E91" s="165" t="s">
        <v>864</v>
      </c>
      <c r="F91" s="65"/>
      <c r="G91" s="66" t="str">
        <f t="shared" si="4"/>
        <v/>
      </c>
      <c r="H91" s="56"/>
      <c r="I91" s="56"/>
      <c r="J91" s="57"/>
    </row>
    <row r="92" spans="1:10" ht="15" customHeight="1" x14ac:dyDescent="0.35">
      <c r="A92" s="183"/>
      <c r="B92" s="67" t="s">
        <v>6</v>
      </c>
      <c r="C92" s="83" t="s">
        <v>856</v>
      </c>
      <c r="D92" s="83" t="s">
        <v>423</v>
      </c>
      <c r="E92" s="83" t="s">
        <v>857</v>
      </c>
      <c r="F92" s="65"/>
      <c r="G92" s="66" t="str">
        <f t="shared" si="4"/>
        <v/>
      </c>
      <c r="H92" s="56"/>
      <c r="I92" s="56"/>
      <c r="J92" s="57"/>
    </row>
    <row r="93" spans="1:10" ht="15" customHeight="1" x14ac:dyDescent="0.35">
      <c r="A93" s="183"/>
      <c r="B93" s="67" t="s">
        <v>7</v>
      </c>
      <c r="C93" s="83" t="s">
        <v>856</v>
      </c>
      <c r="D93" s="83" t="s">
        <v>702</v>
      </c>
      <c r="E93" s="83" t="s">
        <v>858</v>
      </c>
      <c r="F93" s="65"/>
      <c r="G93" s="66" t="str">
        <f t="shared" si="4"/>
        <v/>
      </c>
      <c r="H93" s="56"/>
      <c r="I93" s="56"/>
      <c r="J93" s="57"/>
    </row>
    <row r="94" spans="1:10" ht="15" customHeight="1" x14ac:dyDescent="0.35">
      <c r="A94" s="183"/>
      <c r="B94" s="67" t="s">
        <v>8</v>
      </c>
      <c r="C94" s="83" t="s">
        <v>856</v>
      </c>
      <c r="D94" s="83" t="s">
        <v>423</v>
      </c>
      <c r="E94" s="83" t="s">
        <v>859</v>
      </c>
      <c r="F94" s="65"/>
      <c r="G94" s="66" t="str">
        <f t="shared" si="4"/>
        <v/>
      </c>
      <c r="H94" s="56"/>
      <c r="I94" s="56"/>
      <c r="J94" s="57"/>
    </row>
    <row r="95" spans="1:10" ht="15" customHeight="1" x14ac:dyDescent="0.35">
      <c r="A95" s="183"/>
      <c r="B95" s="67" t="s">
        <v>9</v>
      </c>
      <c r="C95" s="83" t="s">
        <v>856</v>
      </c>
      <c r="D95" s="83" t="s">
        <v>866</v>
      </c>
      <c r="E95" s="83" t="s">
        <v>867</v>
      </c>
      <c r="F95" s="65"/>
      <c r="G95" s="66" t="str">
        <f t="shared" si="4"/>
        <v/>
      </c>
      <c r="H95" s="56"/>
      <c r="I95" s="56"/>
      <c r="J95" s="57"/>
    </row>
    <row r="96" spans="1:10" ht="15" customHeight="1" x14ac:dyDescent="0.35">
      <c r="A96" s="183"/>
      <c r="B96" s="67" t="s">
        <v>10</v>
      </c>
      <c r="C96" s="83" t="s">
        <v>854</v>
      </c>
      <c r="D96" s="83" t="s">
        <v>865</v>
      </c>
      <c r="E96" s="83" t="s">
        <v>868</v>
      </c>
      <c r="F96" s="65"/>
      <c r="G96" s="66" t="str">
        <f t="shared" si="4"/>
        <v/>
      </c>
      <c r="H96" s="56"/>
      <c r="I96" s="56"/>
      <c r="J96" s="57"/>
    </row>
    <row r="97" spans="1:10" ht="15" customHeight="1" x14ac:dyDescent="0.35">
      <c r="A97" s="183"/>
      <c r="B97" s="67" t="s">
        <v>11</v>
      </c>
      <c r="C97" s="83" t="s">
        <v>869</v>
      </c>
      <c r="D97" s="83" t="s">
        <v>870</v>
      </c>
      <c r="E97" s="83" t="s">
        <v>871</v>
      </c>
      <c r="F97" s="65"/>
      <c r="G97" s="66" t="str">
        <f t="shared" si="4"/>
        <v/>
      </c>
      <c r="H97" s="56"/>
      <c r="I97" s="56"/>
      <c r="J97" s="57"/>
    </row>
    <row r="98" spans="1:10" ht="15" customHeight="1" x14ac:dyDescent="0.35">
      <c r="A98" s="183"/>
      <c r="B98" s="67" t="s">
        <v>12</v>
      </c>
      <c r="C98" s="84" t="s">
        <v>813</v>
      </c>
      <c r="D98" s="84" t="s">
        <v>872</v>
      </c>
      <c r="E98" s="84" t="s">
        <v>873</v>
      </c>
      <c r="F98" s="65"/>
      <c r="G98" s="66" t="str">
        <f t="shared" si="4"/>
        <v/>
      </c>
      <c r="H98" s="56"/>
      <c r="I98" s="56"/>
      <c r="J98" s="57"/>
    </row>
    <row r="99" spans="1:10" ht="15" customHeight="1" x14ac:dyDescent="0.35">
      <c r="A99" s="183"/>
      <c r="B99" s="67" t="s">
        <v>13</v>
      </c>
      <c r="C99" s="83" t="s">
        <v>813</v>
      </c>
      <c r="D99" s="83" t="s">
        <v>814</v>
      </c>
      <c r="E99" s="165" t="s">
        <v>874</v>
      </c>
      <c r="F99" s="65"/>
      <c r="G99" s="66" t="str">
        <f t="shared" si="4"/>
        <v/>
      </c>
      <c r="H99" s="56"/>
      <c r="I99" s="56"/>
      <c r="J99" s="57"/>
    </row>
    <row r="100" spans="1:10" ht="15" customHeight="1" x14ac:dyDescent="0.35">
      <c r="A100" s="183"/>
      <c r="B100" s="67" t="s">
        <v>14</v>
      </c>
      <c r="C100" s="83" t="s">
        <v>875</v>
      </c>
      <c r="D100" s="83" t="s">
        <v>876</v>
      </c>
      <c r="E100" s="83" t="s">
        <v>877</v>
      </c>
      <c r="F100" s="65"/>
      <c r="G100" s="66" t="str">
        <f t="shared" si="4"/>
        <v/>
      </c>
      <c r="H100" s="56"/>
      <c r="I100" s="56"/>
      <c r="J100" s="57"/>
    </row>
    <row r="101" spans="1:10" ht="15" customHeight="1" x14ac:dyDescent="0.35">
      <c r="A101" s="183"/>
      <c r="B101" s="67" t="s">
        <v>15</v>
      </c>
      <c r="C101" s="83" t="s">
        <v>525</v>
      </c>
      <c r="D101" s="83" t="s">
        <v>878</v>
      </c>
      <c r="E101" s="166" t="s">
        <v>879</v>
      </c>
      <c r="F101" s="65"/>
      <c r="G101" s="66" t="str">
        <f t="shared" si="4"/>
        <v/>
      </c>
      <c r="H101" s="56"/>
      <c r="I101" s="56"/>
      <c r="J101" s="57"/>
    </row>
    <row r="102" spans="1:10" ht="15" customHeight="1" x14ac:dyDescent="0.35">
      <c r="A102" s="183"/>
      <c r="B102" s="67" t="s">
        <v>16</v>
      </c>
      <c r="C102" s="83" t="s">
        <v>525</v>
      </c>
      <c r="D102" s="83" t="s">
        <v>880</v>
      </c>
      <c r="E102" s="166" t="s">
        <v>881</v>
      </c>
      <c r="F102" s="65"/>
      <c r="G102" s="66" t="str">
        <f t="shared" si="4"/>
        <v/>
      </c>
      <c r="H102" s="56"/>
      <c r="I102" s="56"/>
      <c r="J102" s="57"/>
    </row>
    <row r="103" spans="1:10" ht="15" customHeight="1" x14ac:dyDescent="0.35">
      <c r="A103" s="183"/>
      <c r="B103" s="67" t="s">
        <v>17</v>
      </c>
      <c r="C103" s="84"/>
      <c r="D103" s="84"/>
      <c r="E103" s="84"/>
      <c r="F103" s="65"/>
      <c r="G103" s="66" t="str">
        <f t="shared" si="4"/>
        <v/>
      </c>
      <c r="H103" s="56"/>
      <c r="I103" s="56"/>
      <c r="J103" s="57"/>
    </row>
    <row r="104" spans="1:10" ht="15" customHeight="1" x14ac:dyDescent="0.35">
      <c r="A104" s="183"/>
      <c r="B104" s="67" t="s">
        <v>19</v>
      </c>
      <c r="C104" s="83"/>
      <c r="D104" s="83"/>
      <c r="E104" s="83"/>
      <c r="F104" s="65"/>
      <c r="G104" s="66" t="str">
        <f t="shared" si="4"/>
        <v/>
      </c>
      <c r="H104" s="56"/>
      <c r="I104" s="56"/>
      <c r="J104" s="57"/>
    </row>
    <row r="105" spans="1:10" ht="15" customHeight="1" x14ac:dyDescent="0.35">
      <c r="A105" s="184"/>
      <c r="B105" s="185" t="s">
        <v>52</v>
      </c>
      <c r="C105" s="186"/>
      <c r="D105" s="186"/>
      <c r="E105" s="186"/>
      <c r="F105" s="68">
        <f>SUM(F87:F104)</f>
        <v>0</v>
      </c>
      <c r="G105" s="69">
        <f>F105*$B$4</f>
        <v>0</v>
      </c>
      <c r="H105" s="70"/>
      <c r="I105" s="70"/>
      <c r="J105" s="80"/>
    </row>
    <row r="106" spans="1:10" ht="15" customHeight="1" x14ac:dyDescent="0.35">
      <c r="A106" s="55"/>
      <c r="B106" s="71"/>
      <c r="C106" s="83"/>
      <c r="D106" s="83"/>
      <c r="E106" s="83"/>
      <c r="F106" s="65"/>
      <c r="G106" s="72"/>
      <c r="H106" s="56"/>
      <c r="I106" s="56"/>
      <c r="J106" s="57"/>
    </row>
    <row r="107" spans="1:10" ht="15" customHeight="1" x14ac:dyDescent="0.35">
      <c r="A107" s="182" t="s">
        <v>531</v>
      </c>
      <c r="B107" s="67" t="s">
        <v>1</v>
      </c>
      <c r="C107" s="83" t="s">
        <v>38</v>
      </c>
      <c r="D107" s="83" t="s">
        <v>479</v>
      </c>
      <c r="E107" s="83" t="s">
        <v>480</v>
      </c>
      <c r="F107" s="65"/>
      <c r="G107" s="66" t="str">
        <f t="shared" ref="G107:G124" si="5">IF(F107="","",F107*$B$4)</f>
        <v/>
      </c>
      <c r="H107" s="56"/>
      <c r="I107" s="56"/>
      <c r="J107" s="57"/>
    </row>
    <row r="108" spans="1:10" ht="15" customHeight="1" x14ac:dyDescent="0.35">
      <c r="A108" s="183"/>
      <c r="B108" s="67" t="s">
        <v>2</v>
      </c>
      <c r="C108" s="83" t="s">
        <v>38</v>
      </c>
      <c r="D108" s="83"/>
      <c r="E108" s="83" t="s">
        <v>481</v>
      </c>
      <c r="F108" s="65"/>
      <c r="G108" s="66" t="str">
        <f t="shared" si="5"/>
        <v/>
      </c>
      <c r="H108" s="56" t="s">
        <v>551</v>
      </c>
      <c r="I108" s="56"/>
      <c r="J108" s="57"/>
    </row>
    <row r="109" spans="1:10" ht="15" customHeight="1" x14ac:dyDescent="0.35">
      <c r="A109" s="183"/>
      <c r="B109" s="67" t="s">
        <v>3</v>
      </c>
      <c r="C109" s="83" t="s">
        <v>283</v>
      </c>
      <c r="D109" s="83" t="s">
        <v>482</v>
      </c>
      <c r="E109" s="83" t="s">
        <v>483</v>
      </c>
      <c r="F109" s="65"/>
      <c r="G109" s="66" t="str">
        <f t="shared" si="5"/>
        <v/>
      </c>
      <c r="H109" s="56" t="s">
        <v>490</v>
      </c>
      <c r="I109" s="56"/>
      <c r="J109" s="57"/>
    </row>
    <row r="110" spans="1:10" ht="15" customHeight="1" x14ac:dyDescent="0.35">
      <c r="A110" s="183"/>
      <c r="B110" s="67" t="s">
        <v>4</v>
      </c>
      <c r="C110" s="83" t="s">
        <v>283</v>
      </c>
      <c r="D110" s="83"/>
      <c r="E110" s="83" t="s">
        <v>484</v>
      </c>
      <c r="F110" s="65"/>
      <c r="G110" s="66" t="str">
        <f t="shared" si="5"/>
        <v/>
      </c>
      <c r="H110" s="56"/>
      <c r="I110" s="56"/>
      <c r="J110" s="57"/>
    </row>
    <row r="111" spans="1:10" ht="15" customHeight="1" x14ac:dyDescent="0.35">
      <c r="A111" s="183"/>
      <c r="B111" s="67" t="s">
        <v>5</v>
      </c>
      <c r="C111" s="83" t="s">
        <v>283</v>
      </c>
      <c r="D111" s="83"/>
      <c r="E111" s="86" t="s">
        <v>485</v>
      </c>
      <c r="F111" s="65"/>
      <c r="G111" s="66" t="str">
        <f t="shared" si="5"/>
        <v/>
      </c>
      <c r="H111" s="56"/>
      <c r="I111" s="56"/>
      <c r="J111" s="57"/>
    </row>
    <row r="112" spans="1:10" ht="15" customHeight="1" x14ac:dyDescent="0.35">
      <c r="A112" s="183"/>
      <c r="B112" s="67" t="s">
        <v>6</v>
      </c>
      <c r="C112" s="83" t="s">
        <v>283</v>
      </c>
      <c r="D112" s="83" t="s">
        <v>233</v>
      </c>
      <c r="E112" s="83" t="s">
        <v>486</v>
      </c>
      <c r="F112" s="65"/>
      <c r="G112" s="66" t="str">
        <f t="shared" si="5"/>
        <v/>
      </c>
      <c r="H112" s="56"/>
      <c r="I112" s="56"/>
      <c r="J112" s="57"/>
    </row>
    <row r="113" spans="1:10" ht="15" customHeight="1" x14ac:dyDescent="0.35">
      <c r="A113" s="183"/>
      <c r="B113" s="67" t="s">
        <v>7</v>
      </c>
      <c r="C113" s="83" t="s">
        <v>487</v>
      </c>
      <c r="D113" s="83"/>
      <c r="E113" s="83" t="s">
        <v>488</v>
      </c>
      <c r="F113" s="65"/>
      <c r="G113" s="66" t="str">
        <f t="shared" si="5"/>
        <v/>
      </c>
      <c r="H113" s="56"/>
      <c r="I113" s="56"/>
      <c r="J113" s="57"/>
    </row>
    <row r="114" spans="1:10" ht="15" customHeight="1" x14ac:dyDescent="0.35">
      <c r="A114" s="183"/>
      <c r="B114" s="67" t="s">
        <v>8</v>
      </c>
      <c r="C114" s="83" t="s">
        <v>487</v>
      </c>
      <c r="D114" s="83"/>
      <c r="E114" s="83"/>
      <c r="F114" s="65"/>
      <c r="G114" s="66" t="str">
        <f t="shared" si="5"/>
        <v/>
      </c>
      <c r="H114" s="56"/>
      <c r="I114" s="56"/>
      <c r="J114" s="57"/>
    </row>
    <row r="115" spans="1:10" ht="15" customHeight="1" x14ac:dyDescent="0.35">
      <c r="A115" s="183"/>
      <c r="B115" s="67" t="s">
        <v>9</v>
      </c>
      <c r="C115" s="83" t="s">
        <v>199</v>
      </c>
      <c r="D115" s="83" t="s">
        <v>233</v>
      </c>
      <c r="E115" s="83" t="s">
        <v>489</v>
      </c>
      <c r="F115" s="65"/>
      <c r="G115" s="66" t="str">
        <f t="shared" si="5"/>
        <v/>
      </c>
      <c r="H115" s="56"/>
      <c r="I115" s="56"/>
      <c r="J115" s="57"/>
    </row>
    <row r="116" spans="1:10" ht="15" customHeight="1" x14ac:dyDescent="0.35">
      <c r="A116" s="183"/>
      <c r="B116" s="67" t="s">
        <v>10</v>
      </c>
      <c r="C116" s="83"/>
      <c r="D116" s="83"/>
      <c r="E116" s="83"/>
      <c r="F116" s="65"/>
      <c r="G116" s="66" t="str">
        <f t="shared" si="5"/>
        <v/>
      </c>
      <c r="H116" s="56"/>
      <c r="I116" s="56"/>
      <c r="J116" s="57"/>
    </row>
    <row r="117" spans="1:10" ht="15" customHeight="1" x14ac:dyDescent="0.35">
      <c r="A117" s="183"/>
      <c r="B117" s="67" t="s">
        <v>11</v>
      </c>
      <c r="C117" s="83"/>
      <c r="D117" s="83"/>
      <c r="E117" s="83"/>
      <c r="F117" s="65"/>
      <c r="G117" s="66" t="str">
        <f t="shared" si="5"/>
        <v/>
      </c>
      <c r="H117" s="56"/>
      <c r="I117" s="56"/>
      <c r="J117" s="57"/>
    </row>
    <row r="118" spans="1:10" ht="15" customHeight="1" x14ac:dyDescent="0.35">
      <c r="A118" s="183"/>
      <c r="B118" s="67" t="s">
        <v>12</v>
      </c>
      <c r="C118" s="83"/>
      <c r="D118" s="83"/>
      <c r="E118" s="83"/>
      <c r="F118" s="65"/>
      <c r="G118" s="66" t="str">
        <f t="shared" si="5"/>
        <v/>
      </c>
      <c r="H118" s="56"/>
      <c r="I118" s="56"/>
      <c r="J118" s="57"/>
    </row>
    <row r="119" spans="1:10" ht="15" customHeight="1" x14ac:dyDescent="0.35">
      <c r="A119" s="183"/>
      <c r="B119" s="67" t="s">
        <v>13</v>
      </c>
      <c r="C119" s="83"/>
      <c r="D119" s="83"/>
      <c r="E119" s="83"/>
      <c r="F119" s="65"/>
      <c r="G119" s="66" t="str">
        <f t="shared" si="5"/>
        <v/>
      </c>
      <c r="H119" s="56"/>
      <c r="I119" s="56"/>
      <c r="J119" s="57"/>
    </row>
    <row r="120" spans="1:10" ht="15" customHeight="1" x14ac:dyDescent="0.35">
      <c r="A120" s="183"/>
      <c r="B120" s="67" t="s">
        <v>14</v>
      </c>
      <c r="C120" s="83"/>
      <c r="D120" s="83"/>
      <c r="E120" s="83"/>
      <c r="F120" s="65"/>
      <c r="G120" s="66" t="str">
        <f t="shared" si="5"/>
        <v/>
      </c>
      <c r="H120" s="56"/>
      <c r="I120" s="56"/>
      <c r="J120" s="57"/>
    </row>
    <row r="121" spans="1:10" ht="15" customHeight="1" x14ac:dyDescent="0.35">
      <c r="A121" s="183"/>
      <c r="B121" s="67" t="s">
        <v>15</v>
      </c>
      <c r="C121" s="83"/>
      <c r="D121" s="83"/>
      <c r="E121" s="83"/>
      <c r="F121" s="65"/>
      <c r="G121" s="66" t="str">
        <f t="shared" si="5"/>
        <v/>
      </c>
      <c r="H121" s="56"/>
      <c r="I121" s="56"/>
      <c r="J121" s="57"/>
    </row>
    <row r="122" spans="1:10" ht="15" customHeight="1" x14ac:dyDescent="0.35">
      <c r="A122" s="183"/>
      <c r="B122" s="67" t="s">
        <v>16</v>
      </c>
      <c r="C122" s="83"/>
      <c r="D122" s="83"/>
      <c r="E122" s="83"/>
      <c r="F122" s="65"/>
      <c r="G122" s="66" t="str">
        <f t="shared" si="5"/>
        <v/>
      </c>
      <c r="H122" s="56"/>
      <c r="I122" s="56"/>
      <c r="J122" s="57"/>
    </row>
    <row r="123" spans="1:10" ht="15" customHeight="1" x14ac:dyDescent="0.35">
      <c r="A123" s="183"/>
      <c r="B123" s="67" t="s">
        <v>17</v>
      </c>
      <c r="C123" s="83"/>
      <c r="D123" s="83"/>
      <c r="E123" s="83"/>
      <c r="F123" s="65"/>
      <c r="G123" s="66" t="str">
        <f t="shared" si="5"/>
        <v/>
      </c>
      <c r="H123" s="56"/>
      <c r="I123" s="56"/>
      <c r="J123" s="57"/>
    </row>
    <row r="124" spans="1:10" ht="15" customHeight="1" x14ac:dyDescent="0.35">
      <c r="A124" s="183"/>
      <c r="B124" s="67" t="s">
        <v>19</v>
      </c>
      <c r="C124" s="83"/>
      <c r="D124" s="83"/>
      <c r="E124" s="83"/>
      <c r="F124" s="65"/>
      <c r="G124" s="66" t="str">
        <f t="shared" si="5"/>
        <v/>
      </c>
      <c r="H124" s="56"/>
      <c r="I124" s="56"/>
      <c r="J124" s="57"/>
    </row>
    <row r="125" spans="1:10" ht="15" customHeight="1" x14ac:dyDescent="0.35">
      <c r="A125" s="184"/>
      <c r="B125" s="185" t="s">
        <v>52</v>
      </c>
      <c r="C125" s="186"/>
      <c r="D125" s="186"/>
      <c r="E125" s="186"/>
      <c r="F125" s="68">
        <f>SUM(F107:F124)</f>
        <v>0</v>
      </c>
      <c r="G125" s="69">
        <f>F125*$B$4</f>
        <v>0</v>
      </c>
      <c r="H125" s="70"/>
      <c r="I125" s="70"/>
      <c r="J125" s="80"/>
    </row>
    <row r="126" spans="1:10" ht="15" customHeight="1" x14ac:dyDescent="0.35">
      <c r="A126" s="55"/>
      <c r="B126" s="71"/>
      <c r="C126" s="83"/>
      <c r="D126" s="83"/>
      <c r="E126" s="83"/>
      <c r="F126" s="65"/>
      <c r="G126" s="72"/>
      <c r="H126" s="56"/>
      <c r="I126" s="56"/>
      <c r="J126" s="57"/>
    </row>
    <row r="127" spans="1:10" ht="15" customHeight="1" x14ac:dyDescent="0.35">
      <c r="A127" s="187" t="s">
        <v>53</v>
      </c>
      <c r="B127" s="188"/>
      <c r="C127" s="189"/>
      <c r="D127" s="189"/>
      <c r="E127" s="189"/>
      <c r="F127" s="74">
        <f>SUM(F25,F45,F65,F85,F105,F125)</f>
        <v>0</v>
      </c>
      <c r="G127" s="75">
        <f>F127*$B$4</f>
        <v>0</v>
      </c>
      <c r="H127" s="76"/>
      <c r="I127" s="76"/>
      <c r="J127" s="82"/>
    </row>
    <row r="156" ht="16.5" customHeight="1" x14ac:dyDescent="0.35"/>
    <row r="157" ht="16.5" customHeight="1" x14ac:dyDescent="0.35"/>
    <row r="158" ht="16.5" customHeight="1" x14ac:dyDescent="0.35"/>
    <row r="159" ht="16.5" customHeight="1" x14ac:dyDescent="0.35"/>
    <row r="160" ht="16.5" customHeight="1" x14ac:dyDescent="0.35"/>
    <row r="161" ht="16.5" customHeight="1" x14ac:dyDescent="0.35"/>
    <row r="162" ht="16.5" customHeight="1" x14ac:dyDescent="0.35"/>
    <row r="163" ht="16.5" customHeight="1" x14ac:dyDescent="0.35"/>
    <row r="164" ht="16.5" customHeight="1" x14ac:dyDescent="0.35"/>
    <row r="165" ht="16.5" customHeight="1" x14ac:dyDescent="0.35"/>
    <row r="166" ht="16.5" customHeight="1" x14ac:dyDescent="0.35"/>
    <row r="167" ht="16.5" customHeight="1" x14ac:dyDescent="0.35"/>
    <row r="168" ht="16.5" customHeight="1" x14ac:dyDescent="0.35"/>
    <row r="169" ht="16.5" customHeight="1" x14ac:dyDescent="0.35"/>
    <row r="170" ht="16.5" customHeight="1" x14ac:dyDescent="0.35"/>
    <row r="171" ht="16.5" customHeight="1" x14ac:dyDescent="0.35"/>
    <row r="172" ht="16.5" customHeight="1" x14ac:dyDescent="0.35"/>
    <row r="173" ht="16.5" customHeight="1" x14ac:dyDescent="0.35"/>
    <row r="174" ht="16.5" customHeight="1" x14ac:dyDescent="0.35"/>
    <row r="175" ht="16.5" customHeight="1" x14ac:dyDescent="0.35"/>
    <row r="176" ht="16.5" customHeight="1" x14ac:dyDescent="0.35"/>
    <row r="177" ht="16.5" customHeight="1" x14ac:dyDescent="0.35"/>
    <row r="178" ht="16.5" customHeight="1" x14ac:dyDescent="0.35"/>
    <row r="179" ht="16.5" customHeight="1" x14ac:dyDescent="0.35"/>
    <row r="180" ht="16.5" customHeight="1" x14ac:dyDescent="0.35"/>
    <row r="181" ht="16.5" customHeight="1" x14ac:dyDescent="0.35"/>
    <row r="182" ht="16.5" customHeight="1" x14ac:dyDescent="0.35"/>
    <row r="183" ht="16.5" customHeight="1" x14ac:dyDescent="0.35"/>
    <row r="184" ht="16.5" customHeight="1" x14ac:dyDescent="0.35"/>
    <row r="185" ht="16.5" customHeight="1" x14ac:dyDescent="0.35"/>
    <row r="186" ht="16.5" customHeight="1" x14ac:dyDescent="0.35"/>
    <row r="187" ht="16.5" customHeight="1" x14ac:dyDescent="0.35"/>
    <row r="188" ht="16.5" customHeight="1" x14ac:dyDescent="0.35"/>
    <row r="189" ht="16.5" customHeight="1" x14ac:dyDescent="0.35"/>
    <row r="190" ht="16.5" customHeight="1" x14ac:dyDescent="0.35"/>
    <row r="191" ht="16.5" customHeight="1" x14ac:dyDescent="0.35"/>
    <row r="192" ht="16.5" customHeight="1" x14ac:dyDescent="0.35"/>
    <row r="193" ht="16.5" customHeight="1" x14ac:dyDescent="0.35"/>
    <row r="194" ht="16.5" customHeight="1" x14ac:dyDescent="0.35"/>
    <row r="195" ht="16.5" customHeight="1" x14ac:dyDescent="0.35"/>
    <row r="196" ht="16.5" customHeight="1" x14ac:dyDescent="0.35"/>
    <row r="197" ht="16.5" customHeight="1" x14ac:dyDescent="0.35"/>
    <row r="198" ht="16.5" customHeight="1" x14ac:dyDescent="0.35"/>
    <row r="199" ht="16.5" customHeight="1" x14ac:dyDescent="0.35"/>
    <row r="200" ht="16.5" customHeight="1" x14ac:dyDescent="0.35"/>
    <row r="201" ht="16.5" customHeight="1" x14ac:dyDescent="0.35"/>
    <row r="202" ht="16.5" customHeight="1" x14ac:dyDescent="0.35"/>
    <row r="203" ht="16.5" customHeight="1" x14ac:dyDescent="0.35"/>
    <row r="204" ht="16.5" customHeight="1" x14ac:dyDescent="0.35"/>
    <row r="205" ht="16.5" customHeight="1" x14ac:dyDescent="0.35"/>
    <row r="206" ht="16.5" customHeight="1" x14ac:dyDescent="0.35"/>
    <row r="207" ht="16.5" customHeight="1" x14ac:dyDescent="0.35"/>
    <row r="208" ht="16.5" customHeight="1" x14ac:dyDescent="0.35"/>
    <row r="209" ht="16.5" customHeight="1" x14ac:dyDescent="0.35"/>
    <row r="210" ht="16.5" customHeight="1" x14ac:dyDescent="0.35"/>
    <row r="211" ht="16.5" customHeight="1" x14ac:dyDescent="0.35"/>
    <row r="212" ht="16.5" customHeight="1" x14ac:dyDescent="0.35"/>
    <row r="213" ht="16.5" customHeight="1" x14ac:dyDescent="0.35"/>
    <row r="214" ht="16.5" customHeight="1" x14ac:dyDescent="0.35"/>
    <row r="215" ht="16.5" customHeight="1" x14ac:dyDescent="0.35"/>
    <row r="216" ht="16.5" customHeight="1" x14ac:dyDescent="0.35"/>
    <row r="217" ht="16.5" customHeight="1" x14ac:dyDescent="0.35"/>
    <row r="218" ht="16.5" customHeight="1" x14ac:dyDescent="0.35"/>
    <row r="219" ht="16.5" customHeight="1" x14ac:dyDescent="0.35"/>
    <row r="220" ht="16.5" customHeight="1" x14ac:dyDescent="0.35"/>
    <row r="221" ht="16.5" customHeight="1" x14ac:dyDescent="0.35"/>
    <row r="222" ht="16.5" customHeight="1" x14ac:dyDescent="0.35"/>
    <row r="223" ht="16.5" customHeight="1" x14ac:dyDescent="0.35"/>
    <row r="224" ht="16.5" customHeight="1" x14ac:dyDescent="0.35"/>
    <row r="225" ht="16.5" customHeight="1" x14ac:dyDescent="0.35"/>
    <row r="226" ht="16.5" customHeight="1" x14ac:dyDescent="0.35"/>
    <row r="227" ht="16.5" customHeight="1" x14ac:dyDescent="0.35"/>
    <row r="228" ht="16.5" customHeight="1" x14ac:dyDescent="0.35"/>
    <row r="229" ht="16.5" customHeight="1" x14ac:dyDescent="0.35"/>
    <row r="230" ht="16.5" customHeight="1" x14ac:dyDescent="0.35"/>
    <row r="231" ht="16.5" customHeight="1" x14ac:dyDescent="0.35"/>
    <row r="232" ht="16.5" customHeight="1" x14ac:dyDescent="0.35"/>
    <row r="233" ht="16.5" customHeight="1" x14ac:dyDescent="0.35"/>
    <row r="234" ht="16.5" customHeight="1" x14ac:dyDescent="0.35"/>
    <row r="235" ht="16.5" customHeight="1" x14ac:dyDescent="0.35"/>
    <row r="236" ht="16.5" customHeight="1" x14ac:dyDescent="0.35"/>
    <row r="237" ht="16.5" customHeight="1" x14ac:dyDescent="0.35"/>
    <row r="238" ht="16.5" customHeight="1" x14ac:dyDescent="0.35"/>
    <row r="239" ht="16.5" customHeight="1" x14ac:dyDescent="0.35"/>
    <row r="240" ht="16.5" customHeight="1" x14ac:dyDescent="0.35"/>
    <row r="241" ht="16.5" customHeight="1" x14ac:dyDescent="0.35"/>
    <row r="242" ht="16.5" customHeight="1" x14ac:dyDescent="0.35"/>
    <row r="243" ht="16.5" customHeight="1" x14ac:dyDescent="0.35"/>
    <row r="244" ht="16.5" customHeight="1" x14ac:dyDescent="0.35"/>
    <row r="245" ht="16.5" customHeight="1" x14ac:dyDescent="0.35"/>
    <row r="246" ht="16.5" customHeight="1" x14ac:dyDescent="0.35"/>
    <row r="247" ht="16.5" customHeight="1" x14ac:dyDescent="0.35"/>
    <row r="248" ht="16.5" customHeight="1" x14ac:dyDescent="0.35"/>
    <row r="249" ht="16.5" customHeight="1" x14ac:dyDescent="0.35"/>
    <row r="250" ht="16.5" customHeight="1" x14ac:dyDescent="0.35"/>
    <row r="251" ht="16.5" customHeight="1" x14ac:dyDescent="0.35"/>
    <row r="252" ht="16.5" customHeight="1" x14ac:dyDescent="0.35"/>
    <row r="253" ht="16.5" customHeight="1" x14ac:dyDescent="0.35"/>
    <row r="254" ht="16.5" customHeight="1" x14ac:dyDescent="0.35"/>
    <row r="255" ht="16.5" customHeight="1" x14ac:dyDescent="0.35"/>
    <row r="256" ht="16.5" customHeight="1" x14ac:dyDescent="0.35"/>
    <row r="257" ht="16.5" customHeight="1" x14ac:dyDescent="0.35"/>
    <row r="258" ht="16.5" customHeight="1" x14ac:dyDescent="0.35"/>
    <row r="259" ht="16.5" customHeight="1" x14ac:dyDescent="0.35"/>
    <row r="260" ht="16.5" customHeight="1" x14ac:dyDescent="0.35"/>
    <row r="261" ht="16.5" customHeight="1" x14ac:dyDescent="0.35"/>
    <row r="262" ht="16.5" customHeight="1" x14ac:dyDescent="0.35"/>
    <row r="263" ht="16.5" customHeight="1" x14ac:dyDescent="0.35"/>
    <row r="264" ht="16.5" customHeight="1" x14ac:dyDescent="0.35"/>
    <row r="265" ht="16.5" customHeight="1" x14ac:dyDescent="0.35"/>
    <row r="266" ht="16.5" customHeight="1" x14ac:dyDescent="0.35"/>
    <row r="267" ht="16.5" customHeight="1" x14ac:dyDescent="0.35"/>
    <row r="268" ht="16.5" customHeight="1" x14ac:dyDescent="0.35"/>
    <row r="269" ht="16.5" customHeight="1" x14ac:dyDescent="0.35"/>
    <row r="270" ht="16.5" customHeight="1" x14ac:dyDescent="0.35"/>
    <row r="271" ht="16.5" customHeight="1" x14ac:dyDescent="0.35"/>
    <row r="272" ht="16.5" customHeight="1" x14ac:dyDescent="0.35"/>
    <row r="273" ht="16.5" customHeight="1" x14ac:dyDescent="0.35"/>
    <row r="274" ht="16.5" customHeight="1" x14ac:dyDescent="0.35"/>
    <row r="275" ht="16.5" customHeight="1" x14ac:dyDescent="0.35"/>
    <row r="276" ht="16.5" customHeight="1" x14ac:dyDescent="0.35"/>
    <row r="277" ht="16.5" customHeight="1" x14ac:dyDescent="0.35"/>
    <row r="278" ht="16.5" customHeight="1" x14ac:dyDescent="0.35"/>
    <row r="279" ht="16.5" customHeight="1" x14ac:dyDescent="0.35"/>
    <row r="280" ht="16.5" customHeight="1" x14ac:dyDescent="0.35"/>
    <row r="281" ht="16.5" customHeight="1" x14ac:dyDescent="0.35"/>
    <row r="282" ht="16.5" customHeight="1" x14ac:dyDescent="0.35"/>
    <row r="283" ht="16.5" customHeight="1" x14ac:dyDescent="0.35"/>
    <row r="284" ht="16.5" customHeight="1" x14ac:dyDescent="0.35"/>
    <row r="285" ht="16.5" customHeight="1" x14ac:dyDescent="0.35"/>
    <row r="286" ht="16.5" customHeight="1" x14ac:dyDescent="0.35"/>
    <row r="287" ht="16.5" customHeight="1" x14ac:dyDescent="0.35"/>
    <row r="288" ht="16.5" customHeight="1" x14ac:dyDescent="0.35"/>
    <row r="289" ht="16.5" customHeight="1" x14ac:dyDescent="0.35"/>
    <row r="290" ht="16.5" customHeight="1" x14ac:dyDescent="0.35"/>
    <row r="291" ht="16.5" customHeight="1" x14ac:dyDescent="0.35"/>
    <row r="292" ht="16.5" customHeight="1" x14ac:dyDescent="0.35"/>
    <row r="293" ht="16.5" customHeight="1" x14ac:dyDescent="0.35"/>
    <row r="294" ht="16.5" customHeight="1" x14ac:dyDescent="0.35"/>
    <row r="295" ht="16.5" customHeight="1" x14ac:dyDescent="0.35"/>
    <row r="296" ht="16.5" customHeight="1" x14ac:dyDescent="0.35"/>
    <row r="297" ht="16.5" customHeight="1" x14ac:dyDescent="0.35"/>
    <row r="298" ht="16.5" customHeight="1" x14ac:dyDescent="0.35"/>
    <row r="299" ht="16.5" customHeight="1" x14ac:dyDescent="0.35"/>
    <row r="300" ht="16.5" customHeight="1" x14ac:dyDescent="0.35"/>
    <row r="301" ht="16.5" customHeight="1" x14ac:dyDescent="0.35"/>
    <row r="302" ht="16.5" customHeight="1" x14ac:dyDescent="0.35"/>
    <row r="303" ht="16.5" customHeight="1" x14ac:dyDescent="0.35"/>
    <row r="304" ht="16.5" customHeight="1" x14ac:dyDescent="0.35"/>
    <row r="305" ht="16.5" customHeight="1" x14ac:dyDescent="0.35"/>
    <row r="306" ht="16.5" customHeight="1" x14ac:dyDescent="0.35"/>
    <row r="307" ht="16.5" customHeight="1" x14ac:dyDescent="0.35"/>
    <row r="308" ht="16.5" customHeight="1" x14ac:dyDescent="0.35"/>
    <row r="309" ht="16.5" customHeight="1" x14ac:dyDescent="0.35"/>
    <row r="310" ht="16.5" customHeight="1" x14ac:dyDescent="0.35"/>
    <row r="311" ht="16.5" customHeight="1" x14ac:dyDescent="0.35"/>
    <row r="312" ht="16.5" customHeight="1" x14ac:dyDescent="0.35"/>
    <row r="313" ht="16.5" customHeight="1" x14ac:dyDescent="0.35"/>
    <row r="314" ht="16.5" customHeight="1" x14ac:dyDescent="0.35"/>
    <row r="315" ht="16.5" customHeight="1" x14ac:dyDescent="0.35"/>
    <row r="316" ht="16.5" customHeight="1" x14ac:dyDescent="0.35"/>
    <row r="317" ht="16.5" customHeight="1" x14ac:dyDescent="0.35"/>
    <row r="318" ht="16.5" customHeight="1" x14ac:dyDescent="0.35"/>
    <row r="319" ht="16.5" customHeight="1" x14ac:dyDescent="0.35"/>
    <row r="320" ht="16.5" customHeight="1" x14ac:dyDescent="0.35"/>
    <row r="321" ht="16.5" customHeight="1" x14ac:dyDescent="0.35"/>
    <row r="322" ht="16.5" customHeight="1" x14ac:dyDescent="0.35"/>
    <row r="323" ht="16.5" customHeight="1" x14ac:dyDescent="0.35"/>
    <row r="324" ht="16.5" customHeight="1" x14ac:dyDescent="0.35"/>
    <row r="325" ht="16.5" customHeight="1" x14ac:dyDescent="0.35"/>
    <row r="326" ht="16.5" customHeight="1" x14ac:dyDescent="0.35"/>
    <row r="327" ht="16.5" customHeight="1" x14ac:dyDescent="0.35"/>
    <row r="328" ht="16.5" customHeight="1" x14ac:dyDescent="0.35"/>
    <row r="329" ht="16.5" customHeight="1" x14ac:dyDescent="0.35"/>
    <row r="330" ht="16.5" customHeight="1" x14ac:dyDescent="0.35"/>
    <row r="331" ht="16.5" customHeight="1" x14ac:dyDescent="0.35"/>
    <row r="332" ht="16.5" customHeight="1" x14ac:dyDescent="0.35"/>
    <row r="333" ht="16.5" customHeight="1" x14ac:dyDescent="0.35"/>
    <row r="334" ht="16.5" customHeight="1" x14ac:dyDescent="0.35"/>
    <row r="335" ht="16.5" customHeight="1" x14ac:dyDescent="0.35"/>
    <row r="336" ht="16.5" customHeight="1" x14ac:dyDescent="0.35"/>
    <row r="337" ht="16.5" customHeight="1" x14ac:dyDescent="0.35"/>
    <row r="338" ht="16.5" customHeight="1" x14ac:dyDescent="0.35"/>
    <row r="339" ht="16.5" customHeight="1" x14ac:dyDescent="0.35"/>
    <row r="340" ht="16.5" customHeight="1" x14ac:dyDescent="0.35"/>
    <row r="341" ht="16.5" customHeight="1" x14ac:dyDescent="0.35"/>
    <row r="342" ht="16.5" customHeight="1" x14ac:dyDescent="0.35"/>
    <row r="343" ht="16.5" customHeight="1" x14ac:dyDescent="0.35"/>
    <row r="344" ht="16.5" customHeight="1" x14ac:dyDescent="0.35"/>
    <row r="345" ht="16.5" customHeight="1" x14ac:dyDescent="0.35"/>
    <row r="346" ht="16.5" customHeight="1" x14ac:dyDescent="0.35"/>
    <row r="347" ht="16.5" customHeight="1" x14ac:dyDescent="0.35"/>
    <row r="348" ht="16.5" customHeight="1" x14ac:dyDescent="0.35"/>
    <row r="349" ht="16.5" customHeight="1" x14ac:dyDescent="0.35"/>
    <row r="350" ht="16.5" customHeight="1" x14ac:dyDescent="0.35"/>
    <row r="351" ht="16.5" customHeight="1" x14ac:dyDescent="0.35"/>
    <row r="352" ht="16.5" customHeight="1" x14ac:dyDescent="0.35"/>
    <row r="353" ht="16.5" customHeight="1" x14ac:dyDescent="0.35"/>
    <row r="354" ht="16.5" customHeight="1" x14ac:dyDescent="0.35"/>
    <row r="355" ht="16.5" customHeight="1" x14ac:dyDescent="0.35"/>
    <row r="356" ht="16.5" customHeight="1" x14ac:dyDescent="0.35"/>
    <row r="357" ht="16.5" customHeight="1" x14ac:dyDescent="0.35"/>
    <row r="358" ht="16.5" customHeight="1" x14ac:dyDescent="0.35"/>
    <row r="359" ht="16.5" customHeight="1" x14ac:dyDescent="0.35"/>
    <row r="360" ht="16.5" customHeight="1" x14ac:dyDescent="0.35"/>
    <row r="361" ht="16.5" customHeight="1" x14ac:dyDescent="0.35"/>
    <row r="362" ht="16.5" customHeight="1" x14ac:dyDescent="0.35"/>
    <row r="363" ht="16.5" customHeight="1" x14ac:dyDescent="0.35"/>
    <row r="364" ht="16.5" customHeight="1" x14ac:dyDescent="0.35"/>
    <row r="365" ht="16.5" customHeight="1" x14ac:dyDescent="0.35"/>
    <row r="366" ht="16.5" customHeight="1" x14ac:dyDescent="0.35"/>
    <row r="367" ht="16.5" customHeight="1" x14ac:dyDescent="0.35"/>
    <row r="368" ht="16.5" customHeight="1" x14ac:dyDescent="0.35"/>
    <row r="369" ht="16.5" customHeight="1" x14ac:dyDescent="0.35"/>
    <row r="370" ht="16.5" customHeight="1" x14ac:dyDescent="0.35"/>
    <row r="371" ht="16.5" customHeight="1" x14ac:dyDescent="0.35"/>
    <row r="372" ht="16.5" customHeight="1" x14ac:dyDescent="0.35"/>
    <row r="373" ht="16.5" customHeight="1" x14ac:dyDescent="0.35"/>
    <row r="374" ht="16.5" customHeight="1" x14ac:dyDescent="0.35"/>
    <row r="375" ht="16.5" customHeight="1" x14ac:dyDescent="0.35"/>
    <row r="376" ht="16.5" customHeight="1" x14ac:dyDescent="0.35"/>
    <row r="377" ht="16.5" customHeight="1" x14ac:dyDescent="0.35"/>
    <row r="378" ht="16.5" customHeight="1" x14ac:dyDescent="0.35"/>
    <row r="379" ht="16.5" customHeight="1" x14ac:dyDescent="0.35"/>
    <row r="380" ht="16.5" customHeight="1" x14ac:dyDescent="0.35"/>
    <row r="381" ht="16.5" customHeight="1" x14ac:dyDescent="0.35"/>
    <row r="382" ht="16.5" customHeight="1" x14ac:dyDescent="0.35"/>
    <row r="383" ht="16.5" customHeight="1" x14ac:dyDescent="0.35"/>
    <row r="384" ht="16.5" customHeight="1" x14ac:dyDescent="0.35"/>
    <row r="385" ht="16.5" customHeight="1" x14ac:dyDescent="0.35"/>
    <row r="386" ht="16.5" customHeight="1" x14ac:dyDescent="0.35"/>
    <row r="387" ht="16.5" customHeight="1" x14ac:dyDescent="0.35"/>
    <row r="388" ht="16.5" customHeight="1" x14ac:dyDescent="0.35"/>
    <row r="389" ht="16.5" customHeight="1" x14ac:dyDescent="0.35"/>
    <row r="390" ht="16.5" customHeight="1" x14ac:dyDescent="0.35"/>
    <row r="391" ht="16.5" customHeight="1" x14ac:dyDescent="0.35"/>
    <row r="392" ht="16.5" customHeight="1" x14ac:dyDescent="0.35"/>
    <row r="393" ht="16.5" customHeight="1" x14ac:dyDescent="0.35"/>
    <row r="394" ht="16.5" customHeight="1" x14ac:dyDescent="0.35"/>
    <row r="395" ht="16.5" customHeight="1" x14ac:dyDescent="0.35"/>
    <row r="396" ht="16.5" customHeight="1" x14ac:dyDescent="0.35"/>
    <row r="397" ht="16.5" customHeight="1" x14ac:dyDescent="0.35"/>
    <row r="398" ht="16.5" customHeight="1" x14ac:dyDescent="0.35"/>
    <row r="399" ht="16.5" customHeight="1" x14ac:dyDescent="0.35"/>
    <row r="400" ht="16.5" customHeight="1" x14ac:dyDescent="0.35"/>
    <row r="401" ht="16.5" customHeight="1" x14ac:dyDescent="0.35"/>
    <row r="402" ht="16.5" customHeight="1" x14ac:dyDescent="0.35"/>
    <row r="403" ht="16.5" customHeight="1" x14ac:dyDescent="0.35"/>
    <row r="404" ht="16.5" customHeight="1" x14ac:dyDescent="0.35"/>
    <row r="405" ht="16.5" customHeight="1" x14ac:dyDescent="0.35"/>
    <row r="406" ht="16.5" customHeight="1" x14ac:dyDescent="0.35"/>
    <row r="407" ht="16.5" customHeight="1" x14ac:dyDescent="0.35"/>
    <row r="408" ht="16.5" customHeight="1" x14ac:dyDescent="0.35"/>
    <row r="409" ht="16.5" customHeight="1" x14ac:dyDescent="0.35"/>
    <row r="410" ht="16.5" customHeight="1" x14ac:dyDescent="0.35"/>
    <row r="411" ht="16.5" customHeight="1" x14ac:dyDescent="0.35"/>
    <row r="412" ht="16.5" customHeight="1" x14ac:dyDescent="0.35"/>
    <row r="413" ht="16.5" customHeight="1" x14ac:dyDescent="0.35"/>
    <row r="414" ht="16.5" customHeight="1" x14ac:dyDescent="0.35"/>
    <row r="415" ht="16.5" customHeight="1" x14ac:dyDescent="0.35"/>
    <row r="416" ht="16.5" customHeight="1" x14ac:dyDescent="0.35"/>
    <row r="417" ht="16.5" customHeight="1" x14ac:dyDescent="0.35"/>
    <row r="418" ht="16.5" customHeight="1" x14ac:dyDescent="0.35"/>
    <row r="419" ht="16.5" customHeight="1" x14ac:dyDescent="0.35"/>
    <row r="420" ht="16.5" customHeight="1" x14ac:dyDescent="0.35"/>
    <row r="421" ht="16.5" customHeight="1" x14ac:dyDescent="0.35"/>
    <row r="422" ht="16.5" customHeight="1" x14ac:dyDescent="0.35"/>
    <row r="423" ht="16.5" customHeight="1" x14ac:dyDescent="0.35"/>
    <row r="424" ht="16.5" customHeight="1" x14ac:dyDescent="0.35"/>
    <row r="425" ht="16.5" customHeight="1" x14ac:dyDescent="0.35"/>
    <row r="426" ht="16.5" customHeight="1" x14ac:dyDescent="0.35"/>
    <row r="427" ht="16.5" customHeight="1" x14ac:dyDescent="0.35"/>
    <row r="428" ht="16.5" customHeight="1" x14ac:dyDescent="0.35"/>
    <row r="429" ht="16.5" customHeight="1" x14ac:dyDescent="0.35"/>
    <row r="430" ht="16.5" customHeight="1" x14ac:dyDescent="0.35"/>
    <row r="431" ht="16.5" customHeight="1" x14ac:dyDescent="0.35"/>
    <row r="432" ht="16.5" customHeight="1" x14ac:dyDescent="0.35"/>
    <row r="433" ht="16.5" customHeight="1" x14ac:dyDescent="0.35"/>
    <row r="434" ht="16.5" customHeight="1" x14ac:dyDescent="0.35"/>
    <row r="435" ht="16.5" customHeight="1" x14ac:dyDescent="0.35"/>
    <row r="436" ht="16.5" customHeight="1" x14ac:dyDescent="0.35"/>
    <row r="437" ht="16.5" customHeight="1" x14ac:dyDescent="0.35"/>
    <row r="438" ht="16.5" customHeight="1" x14ac:dyDescent="0.35"/>
    <row r="439" ht="16.5" customHeight="1" x14ac:dyDescent="0.35"/>
    <row r="440" ht="16.5" customHeight="1" x14ac:dyDescent="0.35"/>
    <row r="441" ht="16.5" customHeight="1" x14ac:dyDescent="0.35"/>
    <row r="442" ht="16.5" customHeight="1" x14ac:dyDescent="0.35"/>
    <row r="443" ht="16.5" customHeight="1" x14ac:dyDescent="0.35"/>
    <row r="444" ht="16.5" customHeight="1" x14ac:dyDescent="0.35"/>
    <row r="445" ht="16.5" customHeight="1" x14ac:dyDescent="0.35"/>
    <row r="446" ht="16.5" customHeight="1" x14ac:dyDescent="0.35"/>
    <row r="447" ht="16.5" customHeight="1" x14ac:dyDescent="0.35"/>
    <row r="448" ht="16.5" customHeight="1" x14ac:dyDescent="0.35"/>
    <row r="449" ht="16.5" customHeight="1" x14ac:dyDescent="0.35"/>
    <row r="450" ht="16.5" customHeight="1" x14ac:dyDescent="0.35"/>
    <row r="451" ht="16.5" customHeight="1" x14ac:dyDescent="0.35"/>
    <row r="452" ht="16.5" customHeight="1" x14ac:dyDescent="0.35"/>
    <row r="453" ht="16.5" customHeight="1" x14ac:dyDescent="0.35"/>
    <row r="454" ht="16.5" customHeight="1" x14ac:dyDescent="0.35"/>
    <row r="455" ht="16.5" customHeight="1" x14ac:dyDescent="0.35"/>
    <row r="456" ht="16.5" customHeight="1" x14ac:dyDescent="0.35"/>
    <row r="457" ht="16.5" customHeight="1" x14ac:dyDescent="0.35"/>
    <row r="458" ht="16.5" customHeight="1" x14ac:dyDescent="0.35"/>
    <row r="459" ht="16.5" customHeight="1" x14ac:dyDescent="0.35"/>
    <row r="460" ht="16.5" customHeight="1" x14ac:dyDescent="0.35"/>
    <row r="461" ht="16.5" customHeight="1" x14ac:dyDescent="0.35"/>
    <row r="462" ht="16.5" customHeight="1" x14ac:dyDescent="0.35"/>
    <row r="463" ht="16.5" customHeight="1" x14ac:dyDescent="0.35"/>
    <row r="464" ht="16.5" customHeight="1" x14ac:dyDescent="0.35"/>
    <row r="465" ht="16.5" customHeight="1" x14ac:dyDescent="0.35"/>
    <row r="466" ht="16.5" customHeight="1" x14ac:dyDescent="0.35"/>
    <row r="467" ht="16.5" customHeight="1" x14ac:dyDescent="0.35"/>
    <row r="468" ht="16.5" customHeight="1" x14ac:dyDescent="0.35"/>
    <row r="469" ht="16.5" customHeight="1" x14ac:dyDescent="0.35"/>
    <row r="470" ht="16.5" customHeight="1" x14ac:dyDescent="0.35"/>
    <row r="471" ht="16.5" customHeight="1" x14ac:dyDescent="0.35"/>
    <row r="472" ht="16.5" customHeight="1" x14ac:dyDescent="0.35"/>
    <row r="473" ht="16.5" customHeight="1" x14ac:dyDescent="0.35"/>
    <row r="474" ht="16.5" customHeight="1" x14ac:dyDescent="0.35"/>
    <row r="475" ht="16.5" customHeight="1" x14ac:dyDescent="0.35"/>
    <row r="476" ht="16.5" customHeight="1" x14ac:dyDescent="0.35"/>
    <row r="477" ht="16.5" customHeight="1" x14ac:dyDescent="0.35"/>
    <row r="478" ht="16.5" customHeight="1" x14ac:dyDescent="0.35"/>
    <row r="479" ht="16.5" customHeight="1" x14ac:dyDescent="0.35"/>
    <row r="480" ht="16.5" customHeight="1" x14ac:dyDescent="0.35"/>
    <row r="481" ht="16.5" customHeight="1" x14ac:dyDescent="0.35"/>
    <row r="482" ht="16.5" customHeight="1" x14ac:dyDescent="0.35"/>
    <row r="483" ht="16.5" customHeight="1" x14ac:dyDescent="0.35"/>
    <row r="484" ht="16.5" customHeight="1" x14ac:dyDescent="0.35"/>
    <row r="485" ht="16.5" customHeight="1" x14ac:dyDescent="0.35"/>
    <row r="486" ht="16.5" customHeight="1" x14ac:dyDescent="0.35"/>
    <row r="487" ht="16.5" customHeight="1" x14ac:dyDescent="0.35"/>
    <row r="488" ht="16.5" customHeight="1" x14ac:dyDescent="0.35"/>
    <row r="489" ht="16.5" customHeight="1" x14ac:dyDescent="0.35"/>
    <row r="490" ht="16.5" customHeight="1" x14ac:dyDescent="0.35"/>
    <row r="491" ht="16.5" customHeight="1" x14ac:dyDescent="0.35"/>
    <row r="492" ht="16.5" customHeight="1" x14ac:dyDescent="0.35"/>
    <row r="493" ht="16.5" customHeight="1" x14ac:dyDescent="0.35"/>
    <row r="494" ht="16.5" customHeight="1" x14ac:dyDescent="0.35"/>
    <row r="495" ht="16.5" customHeight="1" x14ac:dyDescent="0.35"/>
    <row r="496" ht="16.5" customHeight="1" x14ac:dyDescent="0.35"/>
    <row r="497" ht="16.5" customHeight="1" x14ac:dyDescent="0.35"/>
    <row r="498" ht="16.5" customHeight="1" x14ac:dyDescent="0.35"/>
    <row r="499" ht="16.5" customHeight="1" x14ac:dyDescent="0.35"/>
    <row r="500" ht="16.5" customHeight="1" x14ac:dyDescent="0.35"/>
    <row r="501" ht="16.5" customHeight="1" x14ac:dyDescent="0.35"/>
    <row r="502" ht="16.5" customHeight="1" x14ac:dyDescent="0.35"/>
    <row r="503" ht="16.5" customHeight="1" x14ac:dyDescent="0.35"/>
    <row r="504" ht="16.5" customHeight="1" x14ac:dyDescent="0.35"/>
    <row r="505" ht="16.5" customHeight="1" x14ac:dyDescent="0.35"/>
    <row r="506" ht="16.5" customHeight="1" x14ac:dyDescent="0.35"/>
    <row r="507" ht="16.5" customHeight="1" x14ac:dyDescent="0.35"/>
    <row r="508" ht="16.5" customHeight="1" x14ac:dyDescent="0.35"/>
    <row r="509" ht="16.5" customHeight="1" x14ac:dyDescent="0.35"/>
    <row r="510" ht="16.5" customHeight="1" x14ac:dyDescent="0.35"/>
    <row r="511" ht="16.5" customHeight="1" x14ac:dyDescent="0.35"/>
    <row r="512" ht="16.5" customHeight="1" x14ac:dyDescent="0.35"/>
    <row r="513" ht="16.5" customHeight="1" x14ac:dyDescent="0.35"/>
    <row r="514" ht="16.5" customHeight="1" x14ac:dyDescent="0.35"/>
    <row r="515" ht="16.5" customHeight="1" x14ac:dyDescent="0.35"/>
    <row r="516" ht="16.5" customHeight="1" x14ac:dyDescent="0.35"/>
    <row r="517" ht="16.5" customHeight="1" x14ac:dyDescent="0.35"/>
    <row r="518" ht="16.5" customHeight="1" x14ac:dyDescent="0.35"/>
    <row r="519" ht="16.5" customHeight="1" x14ac:dyDescent="0.35"/>
    <row r="520" ht="16.5" customHeight="1" x14ac:dyDescent="0.35"/>
    <row r="521" ht="16.5" customHeight="1" x14ac:dyDescent="0.35"/>
    <row r="522" ht="16.5" customHeight="1" x14ac:dyDescent="0.35"/>
    <row r="523" ht="16.5" customHeight="1" x14ac:dyDescent="0.35"/>
    <row r="524" ht="16.5" customHeight="1" x14ac:dyDescent="0.35"/>
    <row r="525" ht="16.5" customHeight="1" x14ac:dyDescent="0.35"/>
    <row r="526" ht="16.5" customHeight="1" x14ac:dyDescent="0.35"/>
    <row r="527" ht="16.5" customHeight="1" x14ac:dyDescent="0.35"/>
    <row r="528" ht="16.5" customHeight="1" x14ac:dyDescent="0.35"/>
    <row r="529" ht="16.5" customHeight="1" x14ac:dyDescent="0.35"/>
    <row r="530" ht="16.5" customHeight="1" x14ac:dyDescent="0.35"/>
    <row r="531" ht="16.5" customHeight="1" x14ac:dyDescent="0.35"/>
    <row r="532" ht="16.5" customHeight="1" x14ac:dyDescent="0.35"/>
    <row r="533" ht="16.5" customHeight="1" x14ac:dyDescent="0.35"/>
    <row r="534" ht="16.5" customHeight="1" x14ac:dyDescent="0.35"/>
    <row r="535" ht="16.5" customHeight="1" x14ac:dyDescent="0.35"/>
    <row r="536" ht="16.5" customHeight="1" x14ac:dyDescent="0.35"/>
    <row r="537" ht="16.5" customHeight="1" x14ac:dyDescent="0.35"/>
    <row r="538" ht="16.5" customHeight="1" x14ac:dyDescent="0.35"/>
    <row r="539" ht="16.5" customHeight="1" x14ac:dyDescent="0.35"/>
    <row r="540" ht="16.5" customHeight="1" x14ac:dyDescent="0.35"/>
    <row r="541" ht="16.5" customHeight="1" x14ac:dyDescent="0.35"/>
    <row r="542" ht="16.5" customHeight="1" x14ac:dyDescent="0.35"/>
    <row r="543" ht="16.5" customHeight="1" x14ac:dyDescent="0.35"/>
    <row r="544" ht="16.5" customHeight="1" x14ac:dyDescent="0.35"/>
    <row r="545" ht="16.5" customHeight="1" x14ac:dyDescent="0.35"/>
    <row r="546" ht="16.5" customHeight="1" x14ac:dyDescent="0.35"/>
    <row r="547" ht="16.5" customHeight="1" x14ac:dyDescent="0.35"/>
    <row r="548" ht="16.5" customHeight="1" x14ac:dyDescent="0.35"/>
    <row r="549" ht="16.5" customHeight="1" x14ac:dyDescent="0.35"/>
    <row r="550" ht="16.5" customHeight="1" x14ac:dyDescent="0.35"/>
    <row r="551" ht="16.5" customHeight="1" x14ac:dyDescent="0.35"/>
    <row r="552" ht="16.5" customHeight="1" x14ac:dyDescent="0.35"/>
    <row r="553" ht="16.5" customHeight="1" x14ac:dyDescent="0.35"/>
    <row r="554" ht="16.5" customHeight="1" x14ac:dyDescent="0.35"/>
    <row r="555" ht="16.5" customHeight="1" x14ac:dyDescent="0.35"/>
    <row r="556" ht="16.5" customHeight="1" x14ac:dyDescent="0.35"/>
    <row r="557" ht="16.5" customHeight="1" x14ac:dyDescent="0.35"/>
    <row r="558" ht="16.5" customHeight="1" x14ac:dyDescent="0.35"/>
    <row r="559" ht="16.5" customHeight="1" x14ac:dyDescent="0.35"/>
    <row r="560" ht="16.5" customHeight="1" x14ac:dyDescent="0.35"/>
    <row r="561" ht="16.5" customHeight="1" x14ac:dyDescent="0.35"/>
    <row r="562" ht="16.5" customHeight="1" x14ac:dyDescent="0.35"/>
    <row r="563" ht="16.5" customHeight="1" x14ac:dyDescent="0.35"/>
    <row r="564" ht="16.5" customHeight="1" x14ac:dyDescent="0.35"/>
    <row r="565" ht="16.5" customHeight="1" x14ac:dyDescent="0.35"/>
    <row r="566" ht="16.5" customHeight="1" x14ac:dyDescent="0.35"/>
    <row r="567" ht="16.5" customHeight="1" x14ac:dyDescent="0.35"/>
    <row r="568" ht="16.5" customHeight="1" x14ac:dyDescent="0.35"/>
    <row r="569" ht="16.5" customHeight="1" x14ac:dyDescent="0.35"/>
    <row r="570" ht="16.5" customHeight="1" x14ac:dyDescent="0.35"/>
    <row r="571" ht="16.5" customHeight="1" x14ac:dyDescent="0.35"/>
    <row r="572" ht="16.5" customHeight="1" x14ac:dyDescent="0.35"/>
    <row r="573" ht="16.5" customHeight="1" x14ac:dyDescent="0.35"/>
    <row r="574" ht="16.5" customHeight="1" x14ac:dyDescent="0.35"/>
    <row r="575" ht="16.5" customHeight="1" x14ac:dyDescent="0.35"/>
    <row r="576" ht="16.5" customHeight="1" x14ac:dyDescent="0.35"/>
    <row r="577" ht="16.5" customHeight="1" x14ac:dyDescent="0.35"/>
    <row r="578" ht="16.5" customHeight="1" x14ac:dyDescent="0.35"/>
    <row r="579" ht="16.5" customHeight="1" x14ac:dyDescent="0.35"/>
    <row r="580" ht="16.5" customHeight="1" x14ac:dyDescent="0.35"/>
    <row r="581" ht="16.5" customHeight="1" x14ac:dyDescent="0.35"/>
    <row r="582" ht="16.5" customHeight="1" x14ac:dyDescent="0.35"/>
    <row r="583" ht="16.5" customHeight="1" x14ac:dyDescent="0.35"/>
    <row r="584" ht="16.5" customHeight="1" x14ac:dyDescent="0.35"/>
    <row r="585" ht="16.5" customHeight="1" x14ac:dyDescent="0.35"/>
    <row r="586" ht="16.5" customHeight="1" x14ac:dyDescent="0.35"/>
    <row r="587" ht="16.5" customHeight="1" x14ac:dyDescent="0.35"/>
    <row r="588" ht="16.5" customHeight="1" x14ac:dyDescent="0.35"/>
    <row r="589" ht="16.5" customHeight="1" x14ac:dyDescent="0.35"/>
    <row r="590" ht="16.5" customHeight="1" x14ac:dyDescent="0.35"/>
    <row r="591" ht="16.5" customHeight="1" x14ac:dyDescent="0.35"/>
    <row r="592" ht="16.5" customHeight="1" x14ac:dyDescent="0.35"/>
    <row r="593" ht="16.5" customHeight="1" x14ac:dyDescent="0.35"/>
    <row r="594" ht="16.5" customHeight="1" x14ac:dyDescent="0.35"/>
    <row r="595" ht="16.5" customHeight="1" x14ac:dyDescent="0.35"/>
    <row r="596" ht="16.5" customHeight="1" x14ac:dyDescent="0.35"/>
    <row r="597" ht="16.5" customHeight="1" x14ac:dyDescent="0.35"/>
    <row r="598" ht="16.5" customHeight="1" x14ac:dyDescent="0.35"/>
    <row r="599" ht="16.5" customHeight="1" x14ac:dyDescent="0.35"/>
    <row r="600" ht="16.5" customHeight="1" x14ac:dyDescent="0.35"/>
    <row r="601" ht="16.5" customHeight="1" x14ac:dyDescent="0.35"/>
    <row r="602" ht="16.5" customHeight="1" x14ac:dyDescent="0.35"/>
    <row r="603" ht="16.5" customHeight="1" x14ac:dyDescent="0.35"/>
    <row r="604" ht="16.5" customHeight="1" x14ac:dyDescent="0.35"/>
    <row r="605" ht="16.5" customHeight="1" x14ac:dyDescent="0.35"/>
    <row r="606" ht="16.5" customHeight="1" x14ac:dyDescent="0.35"/>
    <row r="607" ht="16.5" customHeight="1" x14ac:dyDescent="0.35"/>
    <row r="608" ht="16.5" customHeight="1" x14ac:dyDescent="0.35"/>
    <row r="609" ht="16.5" customHeight="1" x14ac:dyDescent="0.35"/>
    <row r="610" ht="16.5" customHeight="1" x14ac:dyDescent="0.35"/>
    <row r="611" ht="16.5" customHeight="1" x14ac:dyDescent="0.35"/>
    <row r="612" ht="16.5" customHeight="1" x14ac:dyDescent="0.35"/>
    <row r="613" ht="16.5" customHeight="1" x14ac:dyDescent="0.35"/>
    <row r="614" ht="16.5" customHeight="1" x14ac:dyDescent="0.35"/>
    <row r="615" ht="16.5" customHeight="1" x14ac:dyDescent="0.35"/>
    <row r="616" ht="16.5" customHeight="1" x14ac:dyDescent="0.35"/>
    <row r="617" ht="16.5" customHeight="1" x14ac:dyDescent="0.35"/>
    <row r="618" ht="16.5" customHeight="1" x14ac:dyDescent="0.35"/>
    <row r="619" ht="16.5" customHeight="1" x14ac:dyDescent="0.35"/>
    <row r="620" ht="16.5" customHeight="1" x14ac:dyDescent="0.35"/>
    <row r="621" ht="16.5" customHeight="1" x14ac:dyDescent="0.35"/>
    <row r="622" ht="16.5" customHeight="1" x14ac:dyDescent="0.35"/>
    <row r="623" ht="16.5" customHeight="1" x14ac:dyDescent="0.35"/>
    <row r="624" ht="16.5" customHeight="1" x14ac:dyDescent="0.35"/>
    <row r="625" ht="16.5" customHeight="1" x14ac:dyDescent="0.35"/>
    <row r="626" ht="16.5" customHeight="1" x14ac:dyDescent="0.35"/>
    <row r="627" ht="16.5" customHeight="1" x14ac:dyDescent="0.35"/>
    <row r="628" ht="16.5" customHeight="1" x14ac:dyDescent="0.35"/>
    <row r="629" ht="16.5" customHeight="1" x14ac:dyDescent="0.35"/>
    <row r="630" ht="16.5" customHeight="1" x14ac:dyDescent="0.35"/>
    <row r="631" ht="16.5" customHeight="1" x14ac:dyDescent="0.35"/>
    <row r="632" ht="16.5" customHeight="1" x14ac:dyDescent="0.35"/>
    <row r="633" ht="16.5" customHeight="1" x14ac:dyDescent="0.35"/>
    <row r="634" ht="16.5" customHeight="1" x14ac:dyDescent="0.35"/>
    <row r="635" ht="16.5" customHeight="1" x14ac:dyDescent="0.35"/>
    <row r="636" ht="16.5" customHeight="1" x14ac:dyDescent="0.35"/>
    <row r="637" ht="16.5" customHeight="1" x14ac:dyDescent="0.35"/>
    <row r="638" ht="16.5" customHeight="1" x14ac:dyDescent="0.35"/>
    <row r="639" ht="16.5" customHeight="1" x14ac:dyDescent="0.35"/>
    <row r="640" ht="16.5" customHeight="1" x14ac:dyDescent="0.35"/>
    <row r="641" ht="16.5" customHeight="1" x14ac:dyDescent="0.35"/>
    <row r="642" ht="16.5" customHeight="1" x14ac:dyDescent="0.35"/>
    <row r="643" ht="16.5" customHeight="1" x14ac:dyDescent="0.35"/>
    <row r="644" ht="16.5" customHeight="1" x14ac:dyDescent="0.35"/>
    <row r="645" ht="16.5" customHeight="1" x14ac:dyDescent="0.35"/>
    <row r="646" ht="16.5" customHeight="1" x14ac:dyDescent="0.35"/>
    <row r="647" ht="16.5" customHeight="1" x14ac:dyDescent="0.35"/>
    <row r="648" ht="16.5" customHeight="1" x14ac:dyDescent="0.35"/>
    <row r="649" ht="16.5" customHeight="1" x14ac:dyDescent="0.35"/>
    <row r="650" ht="16.5" customHeight="1" x14ac:dyDescent="0.35"/>
    <row r="651" ht="16.5" customHeight="1" x14ac:dyDescent="0.35"/>
    <row r="652" ht="16.5" customHeight="1" x14ac:dyDescent="0.35"/>
    <row r="653" ht="16.5" customHeight="1" x14ac:dyDescent="0.35"/>
    <row r="654" ht="16.5" customHeight="1" x14ac:dyDescent="0.35"/>
    <row r="655" ht="16.5" customHeight="1" x14ac:dyDescent="0.35"/>
    <row r="656" ht="16.5" customHeight="1" x14ac:dyDescent="0.35"/>
    <row r="657" ht="16.5" customHeight="1" x14ac:dyDescent="0.35"/>
    <row r="658" ht="16.5" customHeight="1" x14ac:dyDescent="0.35"/>
    <row r="659" ht="16.5" customHeight="1" x14ac:dyDescent="0.35"/>
    <row r="660" ht="16.5" customHeight="1" x14ac:dyDescent="0.35"/>
    <row r="661" ht="16.5" customHeight="1" x14ac:dyDescent="0.35"/>
    <row r="662" ht="16.5" customHeight="1" x14ac:dyDescent="0.35"/>
    <row r="663" ht="16.5" customHeight="1" x14ac:dyDescent="0.35"/>
    <row r="664" ht="16.5" customHeight="1" x14ac:dyDescent="0.35"/>
    <row r="665" ht="16.5" customHeight="1" x14ac:dyDescent="0.35"/>
    <row r="666" ht="16.5" customHeight="1" x14ac:dyDescent="0.35"/>
    <row r="667" ht="16.5" customHeight="1" x14ac:dyDescent="0.35"/>
    <row r="668" ht="16.5" customHeight="1" x14ac:dyDescent="0.35"/>
    <row r="669" ht="16.5" customHeight="1" x14ac:dyDescent="0.35"/>
    <row r="670" ht="16.5" customHeight="1" x14ac:dyDescent="0.35"/>
    <row r="671" ht="16.5" customHeight="1" x14ac:dyDescent="0.35"/>
    <row r="672" ht="16.5" customHeight="1" x14ac:dyDescent="0.35"/>
    <row r="673" ht="16.5" customHeight="1" x14ac:dyDescent="0.35"/>
    <row r="674" ht="16.5" customHeight="1" x14ac:dyDescent="0.35"/>
    <row r="675" ht="16.5" customHeight="1" x14ac:dyDescent="0.35"/>
    <row r="676" ht="16.5" customHeight="1" x14ac:dyDescent="0.35"/>
    <row r="677" ht="16.5" customHeight="1" x14ac:dyDescent="0.35"/>
    <row r="678" ht="16.5" customHeight="1" x14ac:dyDescent="0.35"/>
    <row r="679" ht="16.5" customHeight="1" x14ac:dyDescent="0.35"/>
    <row r="680" ht="16.5" customHeight="1" x14ac:dyDescent="0.35"/>
    <row r="681" ht="16.5" customHeight="1" x14ac:dyDescent="0.35"/>
    <row r="682" ht="16.5" customHeight="1" x14ac:dyDescent="0.35"/>
    <row r="683" ht="16.5" customHeight="1" x14ac:dyDescent="0.35"/>
    <row r="684" ht="16.5" customHeight="1" x14ac:dyDescent="0.35"/>
    <row r="685" ht="16.5" customHeight="1" x14ac:dyDescent="0.35"/>
    <row r="686" ht="16.5" customHeight="1" x14ac:dyDescent="0.35"/>
    <row r="687" ht="16.5" customHeight="1" x14ac:dyDescent="0.35"/>
    <row r="688" ht="16.5" customHeight="1" x14ac:dyDescent="0.35"/>
    <row r="689" ht="16.5" customHeight="1" x14ac:dyDescent="0.35"/>
    <row r="690" ht="16.5" customHeight="1" x14ac:dyDescent="0.35"/>
    <row r="691" ht="16.5" customHeight="1" x14ac:dyDescent="0.35"/>
    <row r="692" ht="16.5" customHeight="1" x14ac:dyDescent="0.35"/>
    <row r="693" ht="16.5" customHeight="1" x14ac:dyDescent="0.35"/>
    <row r="694" ht="16.5" customHeight="1" x14ac:dyDescent="0.35"/>
    <row r="695" ht="16.5" customHeight="1" x14ac:dyDescent="0.35"/>
    <row r="696" ht="16.5" customHeight="1" x14ac:dyDescent="0.35"/>
    <row r="697" ht="16.5" customHeight="1" x14ac:dyDescent="0.35"/>
    <row r="698" ht="16.5" customHeight="1" x14ac:dyDescent="0.35"/>
    <row r="699" ht="16.5" customHeight="1" x14ac:dyDescent="0.35"/>
    <row r="700" ht="16.5" customHeight="1" x14ac:dyDescent="0.35"/>
    <row r="701" ht="16.5" customHeight="1" x14ac:dyDescent="0.35"/>
    <row r="702" ht="16.5" customHeight="1" x14ac:dyDescent="0.35"/>
    <row r="703" ht="16.5" customHeight="1" x14ac:dyDescent="0.35"/>
    <row r="704" ht="16.5" customHeight="1" x14ac:dyDescent="0.35"/>
    <row r="705" ht="16.5" customHeight="1" x14ac:dyDescent="0.35"/>
    <row r="706" ht="16.5" customHeight="1" x14ac:dyDescent="0.35"/>
    <row r="707" ht="16.5" customHeight="1" x14ac:dyDescent="0.35"/>
    <row r="708" ht="16.5" customHeight="1" x14ac:dyDescent="0.35"/>
    <row r="709" ht="16.5" customHeight="1" x14ac:dyDescent="0.35"/>
    <row r="710" ht="16.5" customHeight="1" x14ac:dyDescent="0.35"/>
    <row r="711" ht="16.5" customHeight="1" x14ac:dyDescent="0.35"/>
    <row r="712" ht="16.5" customHeight="1" x14ac:dyDescent="0.35"/>
    <row r="713" ht="16.5" customHeight="1" x14ac:dyDescent="0.35"/>
    <row r="714" ht="16.5" customHeight="1" x14ac:dyDescent="0.35"/>
    <row r="715" ht="16.5" customHeight="1" x14ac:dyDescent="0.35"/>
    <row r="716" ht="16.5" customHeight="1" x14ac:dyDescent="0.35"/>
    <row r="717" ht="16.5" customHeight="1" x14ac:dyDescent="0.35"/>
    <row r="718" ht="16.5" customHeight="1" x14ac:dyDescent="0.35"/>
    <row r="719" ht="16.5" customHeight="1" x14ac:dyDescent="0.35"/>
    <row r="720" ht="16.5" customHeight="1" x14ac:dyDescent="0.35"/>
    <row r="721" ht="16.5" customHeight="1" x14ac:dyDescent="0.35"/>
    <row r="722" ht="16.5" customHeight="1" x14ac:dyDescent="0.35"/>
    <row r="723" ht="16.5" customHeight="1" x14ac:dyDescent="0.35"/>
    <row r="724" ht="16.5" customHeight="1" x14ac:dyDescent="0.35"/>
    <row r="725" ht="16.5" customHeight="1" x14ac:dyDescent="0.35"/>
    <row r="726" ht="16.5" customHeight="1" x14ac:dyDescent="0.35"/>
    <row r="727" ht="16.5" customHeight="1" x14ac:dyDescent="0.35"/>
    <row r="728" ht="16.5" customHeight="1" x14ac:dyDescent="0.35"/>
    <row r="729" ht="16.5" customHeight="1" x14ac:dyDescent="0.35"/>
    <row r="730" ht="16.5" customHeight="1" x14ac:dyDescent="0.35"/>
    <row r="731" ht="16.5" customHeight="1" x14ac:dyDescent="0.35"/>
    <row r="732" ht="16.5" customHeight="1" x14ac:dyDescent="0.35"/>
    <row r="733" ht="16.5" customHeight="1" x14ac:dyDescent="0.35"/>
    <row r="734" ht="16.5" customHeight="1" x14ac:dyDescent="0.35"/>
    <row r="735" ht="16.5" customHeight="1" x14ac:dyDescent="0.35"/>
    <row r="736" ht="16.5" customHeight="1" x14ac:dyDescent="0.35"/>
    <row r="737" ht="16.5" customHeight="1" x14ac:dyDescent="0.35"/>
    <row r="738" ht="16.5" customHeight="1" x14ac:dyDescent="0.35"/>
    <row r="739" ht="16.5" customHeight="1" x14ac:dyDescent="0.35"/>
    <row r="740" ht="16.5" customHeight="1" x14ac:dyDescent="0.35"/>
    <row r="741" ht="16.5" customHeight="1" x14ac:dyDescent="0.35"/>
    <row r="742" ht="16.5" customHeight="1" x14ac:dyDescent="0.35"/>
    <row r="743" ht="16.5" customHeight="1" x14ac:dyDescent="0.35"/>
    <row r="744" ht="16.5" customHeight="1" x14ac:dyDescent="0.35"/>
    <row r="745" ht="16.5" customHeight="1" x14ac:dyDescent="0.35"/>
    <row r="746" ht="16.5" customHeight="1" x14ac:dyDescent="0.35"/>
    <row r="747" ht="16.5" customHeight="1" x14ac:dyDescent="0.35"/>
    <row r="748" ht="16.5" customHeight="1" x14ac:dyDescent="0.35"/>
    <row r="749" ht="16.5" customHeight="1" x14ac:dyDescent="0.35"/>
    <row r="750" ht="16.5" customHeight="1" x14ac:dyDescent="0.35"/>
    <row r="751" ht="16.5" customHeight="1" x14ac:dyDescent="0.35"/>
    <row r="752" ht="16.5" customHeight="1" x14ac:dyDescent="0.35"/>
    <row r="753" ht="16.5" customHeight="1" x14ac:dyDescent="0.35"/>
    <row r="754" ht="16.5" customHeight="1" x14ac:dyDescent="0.35"/>
    <row r="755" ht="16.5" customHeight="1" x14ac:dyDescent="0.35"/>
    <row r="756" ht="16.5" customHeight="1" x14ac:dyDescent="0.35"/>
    <row r="757" ht="16.5" customHeight="1" x14ac:dyDescent="0.35"/>
    <row r="758" ht="16.5" customHeight="1" x14ac:dyDescent="0.35"/>
    <row r="759" ht="16.5" customHeight="1" x14ac:dyDescent="0.35"/>
    <row r="760" ht="16.5" customHeight="1" x14ac:dyDescent="0.35"/>
    <row r="761" ht="16.5" customHeight="1" x14ac:dyDescent="0.35"/>
    <row r="762" ht="16.5" customHeight="1" x14ac:dyDescent="0.35"/>
    <row r="763" ht="16.5" customHeight="1" x14ac:dyDescent="0.35"/>
    <row r="764" ht="16.5" customHeight="1" x14ac:dyDescent="0.35"/>
    <row r="765" ht="16.5" customHeight="1" x14ac:dyDescent="0.35"/>
    <row r="766" ht="16.5" customHeight="1" x14ac:dyDescent="0.35"/>
    <row r="767" ht="16.5" customHeight="1" x14ac:dyDescent="0.35"/>
    <row r="768" ht="16.5" customHeight="1" x14ac:dyDescent="0.35"/>
    <row r="769" ht="16.5" customHeight="1" x14ac:dyDescent="0.35"/>
    <row r="770" ht="16.5" customHeight="1" x14ac:dyDescent="0.35"/>
    <row r="771" ht="16.5" customHeight="1" x14ac:dyDescent="0.35"/>
    <row r="772" ht="16.5" customHeight="1" x14ac:dyDescent="0.35"/>
    <row r="773" ht="16.5" customHeight="1" x14ac:dyDescent="0.35"/>
    <row r="774" ht="16.5" customHeight="1" x14ac:dyDescent="0.35"/>
    <row r="775" ht="16.5" customHeight="1" x14ac:dyDescent="0.35"/>
    <row r="776" ht="16.5" customHeight="1" x14ac:dyDescent="0.35"/>
    <row r="777" ht="16.5" customHeight="1" x14ac:dyDescent="0.35"/>
    <row r="778" ht="16.5" customHeight="1" x14ac:dyDescent="0.35"/>
    <row r="779" ht="16.5" customHeight="1" x14ac:dyDescent="0.35"/>
    <row r="780" ht="16.5" customHeight="1" x14ac:dyDescent="0.35"/>
    <row r="781" ht="16.5" customHeight="1" x14ac:dyDescent="0.35"/>
    <row r="782" ht="16.5" customHeight="1" x14ac:dyDescent="0.35"/>
    <row r="783" ht="16.5" customHeight="1" x14ac:dyDescent="0.35"/>
    <row r="784" ht="16.5" customHeight="1" x14ac:dyDescent="0.35"/>
    <row r="785" ht="16.5" customHeight="1" x14ac:dyDescent="0.35"/>
    <row r="786" ht="16.5" customHeight="1" x14ac:dyDescent="0.35"/>
    <row r="787" ht="16.5" customHeight="1" x14ac:dyDescent="0.35"/>
    <row r="788" ht="16.5" customHeight="1" x14ac:dyDescent="0.35"/>
    <row r="789" ht="16.5" customHeight="1" x14ac:dyDescent="0.35"/>
    <row r="790" ht="16.5" customHeight="1" x14ac:dyDescent="0.35"/>
    <row r="791" ht="16.5" customHeight="1" x14ac:dyDescent="0.35"/>
    <row r="792" ht="16.5" customHeight="1" x14ac:dyDescent="0.35"/>
    <row r="793" ht="16.5" customHeight="1" x14ac:dyDescent="0.35"/>
    <row r="794" ht="16.5" customHeight="1" x14ac:dyDescent="0.35"/>
    <row r="795" ht="16.5" customHeight="1" x14ac:dyDescent="0.35"/>
    <row r="796" ht="16.5" customHeight="1" x14ac:dyDescent="0.35"/>
    <row r="797" ht="16.5" customHeight="1" x14ac:dyDescent="0.35"/>
    <row r="798" ht="16.5" customHeight="1" x14ac:dyDescent="0.35"/>
    <row r="799" ht="16.5" customHeight="1" x14ac:dyDescent="0.35"/>
    <row r="800" ht="16.5" customHeight="1" x14ac:dyDescent="0.35"/>
    <row r="801" ht="16.5" customHeight="1" x14ac:dyDescent="0.35"/>
    <row r="802" ht="16.5" customHeight="1" x14ac:dyDescent="0.35"/>
    <row r="803" ht="16.5" customHeight="1" x14ac:dyDescent="0.35"/>
    <row r="804" ht="16.5" customHeight="1" x14ac:dyDescent="0.35"/>
    <row r="805" ht="16.5" customHeight="1" x14ac:dyDescent="0.35"/>
    <row r="806" ht="16.5" customHeight="1" x14ac:dyDescent="0.35"/>
    <row r="807" ht="16.5" customHeight="1" x14ac:dyDescent="0.35"/>
    <row r="808" ht="16.5" customHeight="1" x14ac:dyDescent="0.35"/>
    <row r="809" ht="16.5" customHeight="1" x14ac:dyDescent="0.35"/>
    <row r="810" ht="16.5" customHeight="1" x14ac:dyDescent="0.35"/>
    <row r="811" ht="16.5" customHeight="1" x14ac:dyDescent="0.35"/>
    <row r="812" ht="16.5" customHeight="1" x14ac:dyDescent="0.35"/>
    <row r="813" ht="16.5" customHeight="1" x14ac:dyDescent="0.35"/>
    <row r="814" ht="16.5" customHeight="1" x14ac:dyDescent="0.35"/>
    <row r="815" ht="16.5" customHeight="1" x14ac:dyDescent="0.35"/>
    <row r="816" ht="16.5" customHeight="1" x14ac:dyDescent="0.35"/>
    <row r="817" ht="16.5" customHeight="1" x14ac:dyDescent="0.35"/>
    <row r="818" ht="16.5" customHeight="1" x14ac:dyDescent="0.35"/>
    <row r="819" ht="16.5" customHeight="1" x14ac:dyDescent="0.35"/>
    <row r="820" ht="16.5" customHeight="1" x14ac:dyDescent="0.35"/>
    <row r="821" ht="16.5" customHeight="1" x14ac:dyDescent="0.35"/>
    <row r="822" ht="16.5" customHeight="1" x14ac:dyDescent="0.35"/>
    <row r="823" ht="16.5" customHeight="1" x14ac:dyDescent="0.35"/>
    <row r="824" ht="16.5" customHeight="1" x14ac:dyDescent="0.35"/>
    <row r="825" ht="16.5" customHeight="1" x14ac:dyDescent="0.35"/>
    <row r="826" ht="16.5" customHeight="1" x14ac:dyDescent="0.35"/>
    <row r="827" ht="16.5" customHeight="1" x14ac:dyDescent="0.35"/>
    <row r="828" ht="16.5" customHeight="1" x14ac:dyDescent="0.35"/>
    <row r="829" ht="16.5" customHeight="1" x14ac:dyDescent="0.35"/>
    <row r="830" ht="16.5" customHeight="1" x14ac:dyDescent="0.35"/>
    <row r="831" ht="16.5" customHeight="1" x14ac:dyDescent="0.35"/>
    <row r="832" ht="16.5" customHeight="1" x14ac:dyDescent="0.35"/>
    <row r="833" ht="16.5" customHeight="1" x14ac:dyDescent="0.35"/>
    <row r="834" ht="16.5" customHeight="1" x14ac:dyDescent="0.35"/>
    <row r="835" ht="16.5" customHeight="1" x14ac:dyDescent="0.35"/>
    <row r="836" ht="16.5" customHeight="1" x14ac:dyDescent="0.35"/>
    <row r="837" ht="16.5" customHeight="1" x14ac:dyDescent="0.35"/>
    <row r="838" ht="16.5" customHeight="1" x14ac:dyDescent="0.35"/>
    <row r="839" ht="16.5" customHeight="1" x14ac:dyDescent="0.35"/>
    <row r="840" ht="16.5" customHeight="1" x14ac:dyDescent="0.35"/>
    <row r="841" ht="16.5" customHeight="1" x14ac:dyDescent="0.35"/>
    <row r="842" ht="16.5" customHeight="1" x14ac:dyDescent="0.35"/>
    <row r="843" ht="16.5" customHeight="1" x14ac:dyDescent="0.35"/>
    <row r="844" ht="16.5" customHeight="1" x14ac:dyDescent="0.35"/>
    <row r="845" ht="16.5" customHeight="1" x14ac:dyDescent="0.35"/>
    <row r="846" ht="16.5" customHeight="1" x14ac:dyDescent="0.35"/>
    <row r="847" ht="16.5" customHeight="1" x14ac:dyDescent="0.35"/>
    <row r="848" ht="16.5" customHeight="1" x14ac:dyDescent="0.35"/>
    <row r="849" ht="16.5" customHeight="1" x14ac:dyDescent="0.35"/>
    <row r="850" ht="16.5" customHeight="1" x14ac:dyDescent="0.35"/>
    <row r="851" ht="16.5" customHeight="1" x14ac:dyDescent="0.35"/>
    <row r="852" ht="16.5" customHeight="1" x14ac:dyDescent="0.35"/>
    <row r="853" ht="16.5" customHeight="1" x14ac:dyDescent="0.35"/>
    <row r="854" ht="16.5" customHeight="1" x14ac:dyDescent="0.35"/>
    <row r="855" ht="16.5" customHeight="1" x14ac:dyDescent="0.35"/>
    <row r="856" ht="16.5" customHeight="1" x14ac:dyDescent="0.35"/>
    <row r="857" ht="16.5" customHeight="1" x14ac:dyDescent="0.35"/>
    <row r="858" ht="16.5" customHeight="1" x14ac:dyDescent="0.35"/>
    <row r="859" ht="16.5" customHeight="1" x14ac:dyDescent="0.35"/>
    <row r="860" ht="16.5" customHeight="1" x14ac:dyDescent="0.35"/>
    <row r="861" ht="16.5" customHeight="1" x14ac:dyDescent="0.35"/>
    <row r="862" ht="16.5" customHeight="1" x14ac:dyDescent="0.35"/>
    <row r="863" ht="16.5" customHeight="1" x14ac:dyDescent="0.35"/>
    <row r="864" ht="16.5" customHeight="1" x14ac:dyDescent="0.35"/>
    <row r="865" ht="16.5" customHeight="1" x14ac:dyDescent="0.35"/>
    <row r="866" ht="16.5" customHeight="1" x14ac:dyDescent="0.35"/>
    <row r="867" ht="16.5" customHeight="1" x14ac:dyDescent="0.35"/>
    <row r="868" ht="16.5" customHeight="1" x14ac:dyDescent="0.35"/>
    <row r="869" ht="16.5" customHeight="1" x14ac:dyDescent="0.35"/>
    <row r="870" ht="16.5" customHeight="1" x14ac:dyDescent="0.35"/>
    <row r="871" ht="16.5" customHeight="1" x14ac:dyDescent="0.35"/>
    <row r="872" ht="16.5" customHeight="1" x14ac:dyDescent="0.35"/>
    <row r="873" ht="16.5" customHeight="1" x14ac:dyDescent="0.35"/>
    <row r="874" ht="16.5" customHeight="1" x14ac:dyDescent="0.35"/>
    <row r="875" ht="16.5" customHeight="1" x14ac:dyDescent="0.35"/>
    <row r="876" ht="16.5" customHeight="1" x14ac:dyDescent="0.35"/>
    <row r="877" ht="16.5" customHeight="1" x14ac:dyDescent="0.35"/>
    <row r="878" ht="16.5" customHeight="1" x14ac:dyDescent="0.35"/>
    <row r="879" ht="16.5" customHeight="1" x14ac:dyDescent="0.35"/>
    <row r="880" ht="16.5" customHeight="1" x14ac:dyDescent="0.35"/>
    <row r="881" ht="16.5" customHeight="1" x14ac:dyDescent="0.35"/>
    <row r="882" ht="16.5" customHeight="1" x14ac:dyDescent="0.35"/>
    <row r="883" ht="16.5" customHeight="1" x14ac:dyDescent="0.35"/>
    <row r="884" ht="16.5" customHeight="1" x14ac:dyDescent="0.35"/>
    <row r="885" ht="16.5" customHeight="1" x14ac:dyDescent="0.35"/>
    <row r="886" ht="16.5" customHeight="1" x14ac:dyDescent="0.35"/>
    <row r="887" ht="16.5" customHeight="1" x14ac:dyDescent="0.35"/>
    <row r="888" ht="16.5" customHeight="1" x14ac:dyDescent="0.35"/>
    <row r="889" ht="16.5" customHeight="1" x14ac:dyDescent="0.35"/>
    <row r="890" ht="16.5" customHeight="1" x14ac:dyDescent="0.35"/>
    <row r="891" ht="16.5" customHeight="1" x14ac:dyDescent="0.35"/>
    <row r="892" ht="16.5" customHeight="1" x14ac:dyDescent="0.35"/>
    <row r="893" ht="16.5" customHeight="1" x14ac:dyDescent="0.35"/>
    <row r="894" ht="16.5" customHeight="1" x14ac:dyDescent="0.35"/>
    <row r="895" ht="16.5" customHeight="1" x14ac:dyDescent="0.35"/>
    <row r="896" ht="16.5" customHeight="1" x14ac:dyDescent="0.35"/>
    <row r="897" ht="16.5" customHeight="1" x14ac:dyDescent="0.35"/>
    <row r="898" ht="16.5" customHeight="1" x14ac:dyDescent="0.35"/>
    <row r="899" ht="16.5" customHeight="1" x14ac:dyDescent="0.35"/>
    <row r="900" ht="16.5" customHeight="1" x14ac:dyDescent="0.35"/>
    <row r="901" ht="16.5" customHeight="1" x14ac:dyDescent="0.35"/>
    <row r="902" ht="16.5" customHeight="1" x14ac:dyDescent="0.35"/>
    <row r="903" ht="16.5" customHeight="1" x14ac:dyDescent="0.35"/>
    <row r="904" ht="16.5" customHeight="1" x14ac:dyDescent="0.35"/>
    <row r="905" ht="16.5" customHeight="1" x14ac:dyDescent="0.35"/>
    <row r="906" ht="16.5" customHeight="1" x14ac:dyDescent="0.35"/>
    <row r="907" ht="16.5" customHeight="1" x14ac:dyDescent="0.35"/>
    <row r="908" ht="16.5" customHeight="1" x14ac:dyDescent="0.35"/>
    <row r="909" ht="16.5" customHeight="1" x14ac:dyDescent="0.35"/>
    <row r="910" ht="16.5" customHeight="1" x14ac:dyDescent="0.35"/>
    <row r="911" ht="16.5" customHeight="1" x14ac:dyDescent="0.35"/>
    <row r="912" ht="16.5" customHeight="1" x14ac:dyDescent="0.35"/>
    <row r="913" ht="16.5" customHeight="1" x14ac:dyDescent="0.35"/>
    <row r="914" ht="16.5" customHeight="1" x14ac:dyDescent="0.35"/>
    <row r="915" ht="16.5" customHeight="1" x14ac:dyDescent="0.35"/>
    <row r="916" ht="16.5" customHeight="1" x14ac:dyDescent="0.35"/>
    <row r="917" ht="16.5" customHeight="1" x14ac:dyDescent="0.35"/>
    <row r="918" ht="16.5" customHeight="1" x14ac:dyDescent="0.35"/>
    <row r="919" ht="16.5" customHeight="1" x14ac:dyDescent="0.35"/>
    <row r="920" ht="16.5" customHeight="1" x14ac:dyDescent="0.35"/>
    <row r="921" ht="16.5" customHeight="1" x14ac:dyDescent="0.35"/>
    <row r="922" ht="16.5" customHeight="1" x14ac:dyDescent="0.35"/>
    <row r="923" ht="16.5" customHeight="1" x14ac:dyDescent="0.35"/>
    <row r="924" ht="16.5" customHeight="1" x14ac:dyDescent="0.35"/>
    <row r="925" ht="16.5" customHeight="1" x14ac:dyDescent="0.35"/>
    <row r="926" ht="16.5" customHeight="1" x14ac:dyDescent="0.35"/>
    <row r="927" ht="16.5" customHeight="1" x14ac:dyDescent="0.35"/>
    <row r="928" ht="16.5" customHeight="1" x14ac:dyDescent="0.35"/>
    <row r="929" ht="16.5" customHeight="1" x14ac:dyDescent="0.35"/>
    <row r="930" ht="16.5" customHeight="1" x14ac:dyDescent="0.35"/>
    <row r="931" ht="16.5" customHeight="1" x14ac:dyDescent="0.35"/>
    <row r="932" ht="16.5" customHeight="1" x14ac:dyDescent="0.35"/>
    <row r="933" ht="16.5" customHeight="1" x14ac:dyDescent="0.35"/>
    <row r="934" ht="16.5" customHeight="1" x14ac:dyDescent="0.35"/>
    <row r="935" ht="16.5" customHeight="1" x14ac:dyDescent="0.35"/>
    <row r="936" ht="16.5" customHeight="1" x14ac:dyDescent="0.35"/>
    <row r="937" ht="16.5" customHeight="1" x14ac:dyDescent="0.35"/>
    <row r="938" ht="16.5" customHeight="1" x14ac:dyDescent="0.35"/>
    <row r="939" ht="16.5" customHeight="1" x14ac:dyDescent="0.35"/>
    <row r="940" ht="16.5" customHeight="1" x14ac:dyDescent="0.35"/>
    <row r="941" ht="16.5" customHeight="1" x14ac:dyDescent="0.35"/>
    <row r="942" ht="16.5" customHeight="1" x14ac:dyDescent="0.35"/>
    <row r="943" ht="16.5" customHeight="1" x14ac:dyDescent="0.35"/>
    <row r="944" ht="16.5" customHeight="1" x14ac:dyDescent="0.35"/>
    <row r="945" ht="16.5" customHeight="1" x14ac:dyDescent="0.35"/>
    <row r="946" ht="16.5" customHeight="1" x14ac:dyDescent="0.35"/>
    <row r="947" ht="16.5" customHeight="1" x14ac:dyDescent="0.35"/>
    <row r="948" ht="16.5" customHeight="1" x14ac:dyDescent="0.35"/>
    <row r="949" ht="16.5" customHeight="1" x14ac:dyDescent="0.35"/>
    <row r="950" ht="16.5" customHeight="1" x14ac:dyDescent="0.35"/>
    <row r="951" ht="16.5" customHeight="1" x14ac:dyDescent="0.35"/>
    <row r="952" ht="16.5" customHeight="1" x14ac:dyDescent="0.35"/>
    <row r="953" ht="16.5" customHeight="1" x14ac:dyDescent="0.35"/>
    <row r="954" ht="16.5" customHeight="1" x14ac:dyDescent="0.35"/>
    <row r="955" ht="16.5" customHeight="1" x14ac:dyDescent="0.35"/>
    <row r="956" ht="16.5" customHeight="1" x14ac:dyDescent="0.35"/>
    <row r="957" ht="16.5" customHeight="1" x14ac:dyDescent="0.35"/>
    <row r="958" ht="16.5" customHeight="1" x14ac:dyDescent="0.35"/>
    <row r="959" ht="16.5" customHeight="1" x14ac:dyDescent="0.35"/>
    <row r="960" ht="16.5" customHeight="1" x14ac:dyDescent="0.35"/>
    <row r="961" ht="16.5" customHeight="1" x14ac:dyDescent="0.35"/>
    <row r="962" ht="16.5" customHeight="1" x14ac:dyDescent="0.35"/>
    <row r="963" ht="16.5" customHeight="1" x14ac:dyDescent="0.35"/>
    <row r="964" ht="16.5" customHeight="1" x14ac:dyDescent="0.35"/>
    <row r="965" ht="16.5" customHeight="1" x14ac:dyDescent="0.35"/>
    <row r="966" ht="16.5" customHeight="1" x14ac:dyDescent="0.35"/>
    <row r="967" ht="16.5" customHeight="1" x14ac:dyDescent="0.35"/>
    <row r="968" ht="16.5" customHeight="1" x14ac:dyDescent="0.35"/>
    <row r="969" ht="16.5" customHeight="1" x14ac:dyDescent="0.35"/>
    <row r="970" ht="16.5" customHeight="1" x14ac:dyDescent="0.35"/>
    <row r="971" ht="16.5" customHeight="1" x14ac:dyDescent="0.35"/>
    <row r="972" ht="16.5" customHeight="1" x14ac:dyDescent="0.35"/>
    <row r="973" ht="16.5" customHeight="1" x14ac:dyDescent="0.35"/>
    <row r="974" ht="16.5" customHeight="1" x14ac:dyDescent="0.35"/>
    <row r="975" ht="16.5" customHeight="1" x14ac:dyDescent="0.35"/>
    <row r="976" ht="16.5" customHeight="1" x14ac:dyDescent="0.35"/>
    <row r="977" ht="16.5" customHeight="1" x14ac:dyDescent="0.35"/>
    <row r="978" ht="16.5" customHeight="1" x14ac:dyDescent="0.35"/>
    <row r="979" ht="16.5" customHeight="1" x14ac:dyDescent="0.35"/>
    <row r="980" ht="16.5" customHeight="1" x14ac:dyDescent="0.35"/>
    <row r="981" ht="16.5" customHeight="1" x14ac:dyDescent="0.35"/>
    <row r="982" ht="16.5" customHeight="1" x14ac:dyDescent="0.35"/>
    <row r="983" ht="16.5" customHeight="1" x14ac:dyDescent="0.35"/>
    <row r="984" ht="16.5" customHeight="1" x14ac:dyDescent="0.35"/>
    <row r="985" ht="16.5" customHeight="1" x14ac:dyDescent="0.35"/>
    <row r="986" ht="16.5" customHeight="1" x14ac:dyDescent="0.35"/>
    <row r="987" ht="16.5" customHeight="1" x14ac:dyDescent="0.35"/>
    <row r="988" ht="16.5" customHeight="1" x14ac:dyDescent="0.35"/>
    <row r="989" ht="16.5" customHeight="1" x14ac:dyDescent="0.35"/>
    <row r="990" ht="16.5" customHeight="1" x14ac:dyDescent="0.35"/>
    <row r="991" ht="16.5" customHeight="1" x14ac:dyDescent="0.35"/>
    <row r="992" ht="16.5" customHeight="1" x14ac:dyDescent="0.35"/>
    <row r="993" ht="16.5" customHeight="1" x14ac:dyDescent="0.35"/>
    <row r="994" ht="16.5" customHeight="1" x14ac:dyDescent="0.35"/>
    <row r="995" ht="16.5" customHeight="1" x14ac:dyDescent="0.35"/>
    <row r="996" ht="16.5" customHeight="1" x14ac:dyDescent="0.35"/>
    <row r="997" ht="16.5" customHeight="1" x14ac:dyDescent="0.35"/>
    <row r="998" ht="16.5" customHeight="1" x14ac:dyDescent="0.35"/>
    <row r="999" ht="16.5" customHeight="1" x14ac:dyDescent="0.35"/>
    <row r="1000" ht="16.5" customHeight="1" x14ac:dyDescent="0.35"/>
    <row r="1001" ht="16.5" customHeight="1" x14ac:dyDescent="0.35"/>
    <row r="1002" ht="16.5" customHeight="1" x14ac:dyDescent="0.35"/>
    <row r="1003" ht="16.5" customHeight="1" x14ac:dyDescent="0.35"/>
    <row r="1004" ht="16.5" customHeight="1" x14ac:dyDescent="0.35"/>
    <row r="1005" ht="16.5" customHeight="1" x14ac:dyDescent="0.35"/>
    <row r="1006" ht="16.5" customHeight="1" x14ac:dyDescent="0.35"/>
    <row r="1007" ht="16.5" customHeight="1" x14ac:dyDescent="0.35"/>
    <row r="1008" ht="16.5" customHeight="1" x14ac:dyDescent="0.35"/>
    <row r="1009" ht="16.5" customHeight="1" x14ac:dyDescent="0.35"/>
    <row r="1010" ht="16.5" customHeight="1" x14ac:dyDescent="0.35"/>
    <row r="1011" ht="16.5" customHeight="1" x14ac:dyDescent="0.35"/>
    <row r="1012" ht="16.5" customHeight="1" x14ac:dyDescent="0.35"/>
    <row r="1013" ht="16.5" customHeight="1" x14ac:dyDescent="0.35"/>
    <row r="1014" ht="16.5" customHeight="1" x14ac:dyDescent="0.35"/>
    <row r="1015" ht="16.5" customHeight="1" x14ac:dyDescent="0.35"/>
    <row r="1016" ht="16.5" customHeight="1" x14ac:dyDescent="0.35"/>
    <row r="1017" ht="16.5" customHeight="1" x14ac:dyDescent="0.35"/>
    <row r="1018" ht="16.5" customHeight="1" x14ac:dyDescent="0.35"/>
    <row r="1019" ht="16.5" customHeight="1" x14ac:dyDescent="0.35"/>
    <row r="1020" ht="16.5" customHeight="1" x14ac:dyDescent="0.35"/>
    <row r="1021" ht="16.5" customHeight="1" x14ac:dyDescent="0.35"/>
    <row r="1022" ht="16.5" customHeight="1" x14ac:dyDescent="0.35"/>
    <row r="1023" ht="16.5" customHeight="1" x14ac:dyDescent="0.35"/>
    <row r="1024" ht="16.5" customHeight="1" x14ac:dyDescent="0.35"/>
    <row r="1025" ht="16.5" customHeight="1" x14ac:dyDescent="0.35"/>
    <row r="1026" ht="16.5" customHeight="1" x14ac:dyDescent="0.35"/>
    <row r="1027" ht="16.5" customHeight="1" x14ac:dyDescent="0.35"/>
    <row r="1028" ht="16.5" customHeight="1" x14ac:dyDescent="0.35"/>
    <row r="1029" ht="16.5" customHeight="1" x14ac:dyDescent="0.35"/>
    <row r="1030" ht="16.5" customHeight="1" x14ac:dyDescent="0.35"/>
    <row r="1031" ht="16.5" customHeight="1" x14ac:dyDescent="0.35"/>
    <row r="1032" ht="16.5" customHeight="1" x14ac:dyDescent="0.35"/>
    <row r="1033" ht="16.5" customHeight="1" x14ac:dyDescent="0.35"/>
    <row r="1034" ht="16.5" customHeight="1" x14ac:dyDescent="0.35"/>
    <row r="1035" ht="16.5" customHeight="1" x14ac:dyDescent="0.35"/>
    <row r="1036" ht="16.5" customHeight="1" x14ac:dyDescent="0.35"/>
    <row r="1037" ht="16.5" customHeight="1" x14ac:dyDescent="0.35"/>
    <row r="1038" ht="16.5" customHeight="1" x14ac:dyDescent="0.35"/>
    <row r="1039" ht="16.5" customHeight="1" x14ac:dyDescent="0.35"/>
    <row r="1040" ht="16.5" customHeight="1" x14ac:dyDescent="0.35"/>
    <row r="1041" ht="16.5" customHeight="1" x14ac:dyDescent="0.35"/>
    <row r="1042" ht="16.5" customHeight="1" x14ac:dyDescent="0.35"/>
    <row r="1043" ht="16.5" customHeight="1" x14ac:dyDescent="0.35"/>
    <row r="1044" ht="16.5" customHeight="1" x14ac:dyDescent="0.35"/>
    <row r="1045" ht="16.5" customHeight="1" x14ac:dyDescent="0.35"/>
    <row r="1046" ht="16.5" customHeight="1" x14ac:dyDescent="0.35"/>
    <row r="1047" ht="16.5" customHeight="1" x14ac:dyDescent="0.35"/>
    <row r="1048" ht="16.5" customHeight="1" x14ac:dyDescent="0.35"/>
    <row r="1049" ht="16.5" customHeight="1" x14ac:dyDescent="0.35"/>
    <row r="1050" ht="16.5" customHeight="1" x14ac:dyDescent="0.35"/>
    <row r="1051" ht="16.5" customHeight="1" x14ac:dyDescent="0.35"/>
    <row r="1052" ht="16.5" customHeight="1" x14ac:dyDescent="0.35"/>
    <row r="1053" ht="16.5" customHeight="1" x14ac:dyDescent="0.35"/>
    <row r="1054" ht="16.5" customHeight="1" x14ac:dyDescent="0.35"/>
    <row r="1055" ht="16.5" customHeight="1" x14ac:dyDescent="0.35"/>
    <row r="1056" ht="16.5" customHeight="1" x14ac:dyDescent="0.35"/>
    <row r="1057" ht="16.5" customHeight="1" x14ac:dyDescent="0.35"/>
    <row r="1058" ht="16.5" customHeight="1" x14ac:dyDescent="0.35"/>
    <row r="1059" ht="16.5" customHeight="1" x14ac:dyDescent="0.35"/>
    <row r="1060" ht="16.5" customHeight="1" x14ac:dyDescent="0.35"/>
    <row r="1061" ht="16.5" customHeight="1" x14ac:dyDescent="0.35"/>
    <row r="1062" ht="16.5" customHeight="1" x14ac:dyDescent="0.35"/>
    <row r="1063" ht="16.5" customHeight="1" x14ac:dyDescent="0.35"/>
    <row r="1064" ht="16.5" customHeight="1" x14ac:dyDescent="0.35"/>
    <row r="1065" ht="16.5" customHeight="1" x14ac:dyDescent="0.35"/>
    <row r="1066" ht="16.5" customHeight="1" x14ac:dyDescent="0.35"/>
    <row r="1067" ht="16.5" customHeight="1" x14ac:dyDescent="0.35"/>
    <row r="1068" ht="16.5" customHeight="1" x14ac:dyDescent="0.35"/>
    <row r="1069" ht="16.5" customHeight="1" x14ac:dyDescent="0.35"/>
    <row r="1070" ht="16.5" customHeight="1" x14ac:dyDescent="0.35"/>
    <row r="1071" ht="16.5" customHeight="1" x14ac:dyDescent="0.35"/>
    <row r="1072" ht="16.5" customHeight="1" x14ac:dyDescent="0.35"/>
    <row r="1073" ht="16.5" customHeight="1" x14ac:dyDescent="0.35"/>
    <row r="1074" ht="16.5" customHeight="1" x14ac:dyDescent="0.35"/>
    <row r="1075" ht="16.5" customHeight="1" x14ac:dyDescent="0.35"/>
    <row r="1076" ht="16.5" customHeight="1" x14ac:dyDescent="0.35"/>
    <row r="1077" ht="16.5" customHeight="1" x14ac:dyDescent="0.35"/>
    <row r="1078" ht="16.5" customHeight="1" x14ac:dyDescent="0.35"/>
    <row r="1079" ht="16.5" customHeight="1" x14ac:dyDescent="0.35"/>
    <row r="1080" ht="16.5" customHeight="1" x14ac:dyDescent="0.35"/>
    <row r="1081" ht="16.5" customHeight="1" x14ac:dyDescent="0.35"/>
    <row r="1082" ht="16.5" customHeight="1" x14ac:dyDescent="0.35"/>
    <row r="1083" ht="16.5" customHeight="1" x14ac:dyDescent="0.35"/>
    <row r="1084" ht="16.5" customHeight="1" x14ac:dyDescent="0.35"/>
    <row r="1085" ht="16.5" customHeight="1" x14ac:dyDescent="0.35"/>
    <row r="1086" ht="16.5" customHeight="1" x14ac:dyDescent="0.35"/>
    <row r="1087" ht="16.5" customHeight="1" x14ac:dyDescent="0.35"/>
    <row r="1088" ht="16.5" customHeight="1" x14ac:dyDescent="0.35"/>
    <row r="1089" ht="16.5" customHeight="1" x14ac:dyDescent="0.35"/>
    <row r="1090" ht="16.5" customHeight="1" x14ac:dyDescent="0.35"/>
    <row r="1091" ht="16.5" customHeight="1" x14ac:dyDescent="0.35"/>
    <row r="1092" ht="16.5" customHeight="1" x14ac:dyDescent="0.35"/>
    <row r="1093" ht="16.5" customHeight="1" x14ac:dyDescent="0.35"/>
    <row r="1094" ht="16.5" customHeight="1" x14ac:dyDescent="0.35"/>
    <row r="1095" ht="16.5" customHeight="1" x14ac:dyDescent="0.35"/>
    <row r="1096" ht="16.5" customHeight="1" x14ac:dyDescent="0.35"/>
    <row r="1097" ht="16.5" customHeight="1" x14ac:dyDescent="0.35"/>
    <row r="1098" ht="16.5" customHeight="1" x14ac:dyDescent="0.35"/>
    <row r="1099" ht="16.5" customHeight="1" x14ac:dyDescent="0.35"/>
    <row r="1100" ht="16.5" customHeight="1" x14ac:dyDescent="0.35"/>
    <row r="1101" ht="16.5" customHeight="1" x14ac:dyDescent="0.35"/>
    <row r="1102" ht="16.5" customHeight="1" x14ac:dyDescent="0.35"/>
    <row r="1103" ht="16.5" customHeight="1" x14ac:dyDescent="0.35"/>
    <row r="1104" ht="16.5" customHeight="1" x14ac:dyDescent="0.35"/>
    <row r="1105" ht="16.5" customHeight="1" x14ac:dyDescent="0.35"/>
  </sheetData>
  <mergeCells count="14">
    <mergeCell ref="A1:H1"/>
    <mergeCell ref="A7:A25"/>
    <mergeCell ref="B25:E25"/>
    <mergeCell ref="A27:A45"/>
    <mergeCell ref="B45:E45"/>
    <mergeCell ref="A107:A125"/>
    <mergeCell ref="B125:E125"/>
    <mergeCell ref="A127:E127"/>
    <mergeCell ref="A47:A65"/>
    <mergeCell ref="B65:E65"/>
    <mergeCell ref="A67:A85"/>
    <mergeCell ref="B85:E85"/>
    <mergeCell ref="A87:A105"/>
    <mergeCell ref="B105:E105"/>
  </mergeCells>
  <phoneticPr fontId="1" type="noConversion"/>
  <pageMargins left="0.7" right="0.7" top="0.75" bottom="0.75" header="0" footer="0"/>
  <pageSetup paperSize="9"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92CDDC"/>
  </sheetPr>
  <dimension ref="A1:J1221"/>
  <sheetViews>
    <sheetView zoomScale="80" zoomScaleNormal="80" workbookViewId="0">
      <pane ySplit="6" topLeftCell="A7" activePane="bottomLeft" state="frozen"/>
      <selection pane="bottomLeft" activeCell="L39" sqref="L39"/>
    </sheetView>
  </sheetViews>
  <sheetFormatPr defaultColWidth="14.453125" defaultRowHeight="15" customHeight="1" x14ac:dyDescent="0.35"/>
  <cols>
    <col min="1" max="1" width="13.6328125" customWidth="1"/>
    <col min="2" max="2" width="16.36328125" customWidth="1"/>
    <col min="3" max="3" width="23.6328125" customWidth="1"/>
    <col min="4" max="4" width="22.1796875" bestFit="1" customWidth="1"/>
    <col min="5" max="5" width="93.7265625" bestFit="1" customWidth="1"/>
    <col min="6" max="6" width="15.453125" customWidth="1"/>
    <col min="7" max="7" width="20" customWidth="1"/>
    <col min="8" max="8" width="19.1796875" bestFit="1" customWidth="1"/>
    <col min="9" max="9" width="2.7265625" customWidth="1"/>
    <col min="10" max="10" width="40" customWidth="1"/>
    <col min="11" max="11" width="16.7265625" customWidth="1"/>
    <col min="12" max="12" width="14.453125" customWidth="1"/>
    <col min="13" max="13" width="17.54296875" customWidth="1"/>
    <col min="14" max="14" width="14.453125" customWidth="1"/>
    <col min="15" max="15" width="13.26953125" customWidth="1"/>
    <col min="16" max="16" width="8.7265625" customWidth="1"/>
    <col min="17" max="17" width="5.81640625" customWidth="1"/>
    <col min="18" max="26" width="8.7265625" customWidth="1"/>
  </cols>
  <sheetData>
    <row r="1" spans="1:10" ht="20.25" customHeight="1" x14ac:dyDescent="0.35">
      <c r="A1" s="190" t="s">
        <v>175</v>
      </c>
      <c r="B1" s="195"/>
      <c r="C1" s="195"/>
      <c r="D1" s="195"/>
      <c r="E1" s="195"/>
      <c r="F1" s="195"/>
      <c r="G1" s="195"/>
      <c r="H1" s="195"/>
      <c r="I1" s="63"/>
      <c r="J1" s="63"/>
    </row>
    <row r="2" spans="1:10" ht="16.5" customHeight="1" x14ac:dyDescent="0.35">
      <c r="A2" s="87" t="s">
        <v>0</v>
      </c>
      <c r="B2" s="53" t="s">
        <v>34</v>
      </c>
      <c r="C2" s="52"/>
      <c r="D2" s="87" t="s">
        <v>176</v>
      </c>
      <c r="E2" s="53" t="s">
        <v>449</v>
      </c>
      <c r="F2" s="52"/>
      <c r="G2" s="87" t="s">
        <v>40</v>
      </c>
      <c r="H2" s="53" t="s">
        <v>41</v>
      </c>
      <c r="I2" s="52"/>
      <c r="J2" s="52"/>
    </row>
    <row r="3" spans="1:10" ht="16.5" customHeight="1" x14ac:dyDescent="0.35">
      <c r="A3" s="87" t="s">
        <v>35</v>
      </c>
      <c r="B3" s="53" t="s">
        <v>271</v>
      </c>
      <c r="C3" s="52"/>
      <c r="D3" s="87" t="s">
        <v>38</v>
      </c>
      <c r="E3" s="53" t="s">
        <v>198</v>
      </c>
      <c r="F3" s="52"/>
      <c r="G3" s="87" t="s">
        <v>42</v>
      </c>
      <c r="H3" s="53" t="s">
        <v>269</v>
      </c>
      <c r="I3" s="52"/>
      <c r="J3" s="52"/>
    </row>
    <row r="4" spans="1:10" ht="11.25" customHeight="1" x14ac:dyDescent="0.35">
      <c r="A4" s="87" t="s">
        <v>36</v>
      </c>
      <c r="B4" s="54">
        <f>뉴욕!B4</f>
        <v>1510</v>
      </c>
      <c r="C4" s="52"/>
      <c r="D4" s="87" t="s">
        <v>39</v>
      </c>
      <c r="E4" s="53" t="s">
        <v>450</v>
      </c>
      <c r="F4" s="52"/>
      <c r="G4" s="87" t="s">
        <v>43</v>
      </c>
      <c r="H4" s="53" t="s">
        <v>270</v>
      </c>
      <c r="I4" s="52"/>
      <c r="J4" s="52"/>
    </row>
    <row r="5" spans="1:10" ht="17" x14ac:dyDescent="0.35">
      <c r="A5" s="52"/>
      <c r="B5" s="52"/>
      <c r="C5" s="52"/>
      <c r="D5" s="52"/>
      <c r="E5" s="52"/>
      <c r="F5" s="52"/>
      <c r="G5" s="52"/>
      <c r="H5" s="52"/>
      <c r="I5" s="52"/>
      <c r="J5" s="52"/>
    </row>
    <row r="6" spans="1:10" ht="16.5" customHeight="1" x14ac:dyDescent="0.35">
      <c r="A6" s="77" t="s">
        <v>44</v>
      </c>
      <c r="B6" s="73" t="s">
        <v>45</v>
      </c>
      <c r="C6" s="73" t="s">
        <v>46</v>
      </c>
      <c r="D6" s="73" t="s">
        <v>47</v>
      </c>
      <c r="E6" s="73" t="s">
        <v>48</v>
      </c>
      <c r="F6" s="73" t="s">
        <v>49</v>
      </c>
      <c r="G6" s="73" t="s">
        <v>50</v>
      </c>
      <c r="H6" s="73" t="s">
        <v>51</v>
      </c>
      <c r="I6" s="73"/>
      <c r="J6" s="78" t="s">
        <v>206</v>
      </c>
    </row>
    <row r="7" spans="1:10" ht="17" x14ac:dyDescent="0.35">
      <c r="A7" s="203" t="s">
        <v>532</v>
      </c>
      <c r="B7" s="67" t="s">
        <v>1</v>
      </c>
      <c r="C7" s="17"/>
      <c r="D7" s="17"/>
      <c r="E7" s="17"/>
      <c r="F7" s="65"/>
      <c r="G7" s="66" t="str">
        <f t="shared" ref="G7:G24" si="0">IF(F7="","",F7*$B$4)</f>
        <v/>
      </c>
      <c r="H7" s="56"/>
      <c r="I7" s="56"/>
      <c r="J7" s="57" t="s">
        <v>207</v>
      </c>
    </row>
    <row r="8" spans="1:10" ht="17" x14ac:dyDescent="0.35">
      <c r="A8" s="183"/>
      <c r="B8" s="67" t="s">
        <v>2</v>
      </c>
      <c r="C8" s="17"/>
      <c r="D8" s="17"/>
      <c r="E8" s="17"/>
      <c r="F8" s="65"/>
      <c r="G8" s="66" t="str">
        <f t="shared" si="0"/>
        <v/>
      </c>
      <c r="H8" s="56"/>
      <c r="I8" s="56"/>
      <c r="J8" s="57" t="s">
        <v>208</v>
      </c>
    </row>
    <row r="9" spans="1:10" ht="17" x14ac:dyDescent="0.35">
      <c r="A9" s="183"/>
      <c r="B9" s="67" t="s">
        <v>3</v>
      </c>
      <c r="C9" s="17"/>
      <c r="D9" s="17"/>
      <c r="E9" s="17"/>
      <c r="F9" s="65"/>
      <c r="G9" s="66" t="str">
        <f t="shared" si="0"/>
        <v/>
      </c>
      <c r="H9" s="56"/>
      <c r="I9" s="56"/>
      <c r="J9" s="57" t="s">
        <v>209</v>
      </c>
    </row>
    <row r="10" spans="1:10" ht="17" x14ac:dyDescent="0.35">
      <c r="A10" s="183"/>
      <c r="B10" s="67" t="s">
        <v>4</v>
      </c>
      <c r="C10" s="17"/>
      <c r="D10" s="17"/>
      <c r="E10" s="17"/>
      <c r="F10" s="65"/>
      <c r="G10" s="66" t="str">
        <f t="shared" si="0"/>
        <v/>
      </c>
      <c r="H10" s="56"/>
      <c r="I10" s="56"/>
      <c r="J10" s="57" t="s">
        <v>210</v>
      </c>
    </row>
    <row r="11" spans="1:10" ht="17" x14ac:dyDescent="0.35">
      <c r="A11" s="183"/>
      <c r="B11" s="67" t="s">
        <v>5</v>
      </c>
      <c r="C11" s="17"/>
      <c r="D11" s="17"/>
      <c r="E11" s="17"/>
      <c r="F11" s="65"/>
      <c r="G11" s="66" t="str">
        <f t="shared" si="0"/>
        <v/>
      </c>
      <c r="H11" s="56"/>
      <c r="I11" s="56"/>
      <c r="J11" s="57" t="s">
        <v>211</v>
      </c>
    </row>
    <row r="12" spans="1:10" ht="17" x14ac:dyDescent="0.35">
      <c r="A12" s="183"/>
      <c r="B12" s="67" t="s">
        <v>6</v>
      </c>
      <c r="C12" s="17"/>
      <c r="D12" s="17"/>
      <c r="E12" s="17" t="s">
        <v>486</v>
      </c>
      <c r="F12" s="65"/>
      <c r="G12" s="66" t="str">
        <f t="shared" si="0"/>
        <v/>
      </c>
      <c r="H12" s="56"/>
      <c r="I12" s="56"/>
      <c r="J12" s="57" t="s">
        <v>212</v>
      </c>
    </row>
    <row r="13" spans="1:10" ht="17" x14ac:dyDescent="0.35">
      <c r="A13" s="183"/>
      <c r="B13" s="67" t="s">
        <v>7</v>
      </c>
      <c r="C13" s="17"/>
      <c r="D13" s="17"/>
      <c r="E13" s="17" t="s">
        <v>488</v>
      </c>
      <c r="F13" s="65"/>
      <c r="G13" s="66" t="str">
        <f t="shared" si="0"/>
        <v/>
      </c>
      <c r="H13" s="56"/>
      <c r="I13" s="56"/>
      <c r="J13" s="57" t="s">
        <v>213</v>
      </c>
    </row>
    <row r="14" spans="1:10" ht="17" x14ac:dyDescent="0.35">
      <c r="A14" s="183"/>
      <c r="B14" s="67" t="s">
        <v>8</v>
      </c>
      <c r="C14" s="17"/>
      <c r="D14" s="17"/>
      <c r="E14" s="17" t="s">
        <v>487</v>
      </c>
      <c r="F14" s="65"/>
      <c r="G14" s="66" t="str">
        <f t="shared" si="0"/>
        <v/>
      </c>
      <c r="H14" s="56"/>
      <c r="I14" s="56"/>
      <c r="J14" s="57" t="s">
        <v>214</v>
      </c>
    </row>
    <row r="15" spans="1:10" ht="17" x14ac:dyDescent="0.35">
      <c r="A15" s="183"/>
      <c r="B15" s="67" t="s">
        <v>9</v>
      </c>
      <c r="C15" s="17" t="s">
        <v>199</v>
      </c>
      <c r="D15" s="17" t="s">
        <v>233</v>
      </c>
      <c r="E15" s="17" t="s">
        <v>489</v>
      </c>
      <c r="F15" s="65"/>
      <c r="G15" s="66" t="str">
        <f t="shared" si="0"/>
        <v/>
      </c>
      <c r="H15" s="56"/>
      <c r="I15" s="56"/>
      <c r="J15" s="57" t="s">
        <v>215</v>
      </c>
    </row>
    <row r="16" spans="1:10" ht="17" x14ac:dyDescent="0.35">
      <c r="A16" s="183"/>
      <c r="B16" s="67" t="s">
        <v>10</v>
      </c>
      <c r="C16" s="17"/>
      <c r="D16" s="17"/>
      <c r="E16" s="17"/>
      <c r="F16" s="65"/>
      <c r="G16" s="66" t="str">
        <f t="shared" si="0"/>
        <v/>
      </c>
      <c r="H16" s="56"/>
      <c r="I16" s="56"/>
      <c r="J16" s="57"/>
    </row>
    <row r="17" spans="1:10" ht="17" x14ac:dyDescent="0.35">
      <c r="A17" s="183"/>
      <c r="B17" s="67" t="s">
        <v>11</v>
      </c>
      <c r="C17" s="17" t="s">
        <v>200</v>
      </c>
      <c r="D17" s="17" t="s">
        <v>234</v>
      </c>
      <c r="E17" s="17" t="s">
        <v>495</v>
      </c>
      <c r="F17" s="65"/>
      <c r="G17" s="66" t="str">
        <f t="shared" si="0"/>
        <v/>
      </c>
      <c r="H17" s="56"/>
      <c r="I17" s="56"/>
      <c r="J17" s="57"/>
    </row>
    <row r="18" spans="1:10" ht="17" x14ac:dyDescent="0.35">
      <c r="A18" s="183"/>
      <c r="B18" s="67" t="s">
        <v>12</v>
      </c>
      <c r="C18" s="17" t="s">
        <v>289</v>
      </c>
      <c r="D18" s="17" t="s">
        <v>290</v>
      </c>
      <c r="E18" s="140" t="s">
        <v>496</v>
      </c>
      <c r="F18" s="65"/>
      <c r="G18" s="66" t="str">
        <f t="shared" si="0"/>
        <v/>
      </c>
      <c r="H18" s="56"/>
      <c r="I18" s="56"/>
      <c r="J18" s="57"/>
    </row>
    <row r="19" spans="1:10" ht="17" x14ac:dyDescent="0.35">
      <c r="A19" s="183"/>
      <c r="B19" s="67" t="s">
        <v>13</v>
      </c>
      <c r="C19" s="17" t="s">
        <v>201</v>
      </c>
      <c r="D19" s="17" t="s">
        <v>235</v>
      </c>
      <c r="E19" s="17" t="s">
        <v>497</v>
      </c>
      <c r="F19" s="65"/>
      <c r="G19" s="66" t="str">
        <f t="shared" si="0"/>
        <v/>
      </c>
      <c r="H19" s="56"/>
      <c r="I19" s="56"/>
      <c r="J19" s="57"/>
    </row>
    <row r="20" spans="1:10" ht="17" x14ac:dyDescent="0.35">
      <c r="A20" s="183"/>
      <c r="B20" s="67" t="s">
        <v>14</v>
      </c>
      <c r="C20" s="17" t="s">
        <v>202</v>
      </c>
      <c r="D20" s="17" t="s">
        <v>230</v>
      </c>
      <c r="E20" s="141" t="s">
        <v>498</v>
      </c>
      <c r="F20" s="65"/>
      <c r="G20" s="66" t="str">
        <f t="shared" si="0"/>
        <v/>
      </c>
      <c r="H20" s="56"/>
      <c r="I20" s="56"/>
      <c r="J20" s="57"/>
    </row>
    <row r="21" spans="1:10" ht="17" x14ac:dyDescent="0.35">
      <c r="A21" s="183"/>
      <c r="B21" s="67" t="s">
        <v>15</v>
      </c>
      <c r="C21" s="17"/>
      <c r="D21" s="17" t="s">
        <v>230</v>
      </c>
      <c r="E21" s="141" t="s">
        <v>599</v>
      </c>
      <c r="F21" s="65"/>
      <c r="G21" s="66" t="str">
        <f t="shared" si="0"/>
        <v/>
      </c>
      <c r="H21" s="56"/>
      <c r="I21" s="56"/>
      <c r="J21" s="57"/>
    </row>
    <row r="22" spans="1:10" ht="17" x14ac:dyDescent="0.35">
      <c r="A22" s="183"/>
      <c r="B22" s="67" t="s">
        <v>16</v>
      </c>
      <c r="C22" s="17"/>
      <c r="D22" s="17"/>
      <c r="E22" s="17"/>
      <c r="F22" s="65"/>
      <c r="G22" s="66" t="str">
        <f t="shared" si="0"/>
        <v/>
      </c>
      <c r="H22" s="56"/>
      <c r="I22" s="56"/>
      <c r="J22" s="57"/>
    </row>
    <row r="23" spans="1:10" ht="17" x14ac:dyDescent="0.35">
      <c r="A23" s="183"/>
      <c r="B23" s="67" t="s">
        <v>17</v>
      </c>
      <c r="C23" s="17"/>
      <c r="D23" s="17"/>
      <c r="E23" s="17"/>
      <c r="F23" s="65"/>
      <c r="G23" s="66" t="str">
        <f t="shared" si="0"/>
        <v/>
      </c>
      <c r="H23" s="56"/>
      <c r="I23" s="56"/>
      <c r="J23" s="57"/>
    </row>
    <row r="24" spans="1:10" ht="17" x14ac:dyDescent="0.35">
      <c r="A24" s="183"/>
      <c r="B24" s="67" t="s">
        <v>19</v>
      </c>
      <c r="C24" s="17"/>
      <c r="D24" s="17"/>
      <c r="E24" s="17"/>
      <c r="F24" s="65"/>
      <c r="G24" s="66" t="str">
        <f t="shared" si="0"/>
        <v/>
      </c>
      <c r="H24" s="56"/>
      <c r="I24" s="56"/>
      <c r="J24" s="57"/>
    </row>
    <row r="25" spans="1:10" ht="15" customHeight="1" x14ac:dyDescent="0.35">
      <c r="A25" s="204"/>
      <c r="B25" s="198" t="s">
        <v>52</v>
      </c>
      <c r="C25" s="199"/>
      <c r="D25" s="199"/>
      <c r="E25" s="199"/>
      <c r="F25" s="136">
        <f>SUM(F7:F24)</f>
        <v>0</v>
      </c>
      <c r="G25" s="137">
        <f>F25*$B$4</f>
        <v>0</v>
      </c>
      <c r="H25" s="138"/>
      <c r="I25" s="138"/>
      <c r="J25" s="139"/>
    </row>
    <row r="26" spans="1:10" ht="15" customHeight="1" x14ac:dyDescent="0.35">
      <c r="A26" s="55"/>
      <c r="B26" s="71"/>
      <c r="C26" s="131"/>
      <c r="D26" s="131"/>
      <c r="E26" s="131"/>
      <c r="F26" s="65"/>
      <c r="G26" s="72"/>
      <c r="H26" s="56"/>
      <c r="I26" s="56"/>
      <c r="J26" s="57"/>
    </row>
    <row r="27" spans="1:10" ht="15" customHeight="1" x14ac:dyDescent="0.35">
      <c r="A27" s="203" t="s">
        <v>533</v>
      </c>
      <c r="B27" s="67" t="s">
        <v>1</v>
      </c>
      <c r="C27" s="17"/>
      <c r="D27" s="17"/>
      <c r="E27" s="17"/>
      <c r="F27" s="65"/>
      <c r="G27" s="66" t="str">
        <f t="shared" ref="G27:G44" si="1">IF(F27="","",F27*$B$4)</f>
        <v/>
      </c>
      <c r="H27" s="56"/>
      <c r="I27" s="56"/>
      <c r="J27" s="57"/>
    </row>
    <row r="28" spans="1:10" ht="15" customHeight="1" x14ac:dyDescent="0.35">
      <c r="A28" s="183"/>
      <c r="B28" s="67" t="s">
        <v>2</v>
      </c>
      <c r="C28" s="17" t="s">
        <v>38</v>
      </c>
      <c r="D28" s="17" t="s">
        <v>705</v>
      </c>
      <c r="E28" s="17" t="s">
        <v>764</v>
      </c>
      <c r="F28" s="65"/>
      <c r="G28" s="66" t="str">
        <f t="shared" si="1"/>
        <v/>
      </c>
      <c r="H28" s="56"/>
      <c r="I28" s="56"/>
      <c r="J28" s="57"/>
    </row>
    <row r="29" spans="1:10" ht="15" customHeight="1" x14ac:dyDescent="0.35">
      <c r="A29" s="183"/>
      <c r="B29" s="67" t="s">
        <v>3</v>
      </c>
      <c r="C29" s="17" t="s">
        <v>38</v>
      </c>
      <c r="D29" s="17" t="s">
        <v>579</v>
      </c>
      <c r="E29" s="17" t="s">
        <v>765</v>
      </c>
      <c r="F29" s="65"/>
      <c r="G29" s="66" t="str">
        <f t="shared" si="1"/>
        <v/>
      </c>
      <c r="H29" s="56"/>
      <c r="I29" s="56"/>
      <c r="J29" s="57"/>
    </row>
    <row r="30" spans="1:10" ht="15" customHeight="1" x14ac:dyDescent="0.35">
      <c r="A30" s="183"/>
      <c r="B30" s="67" t="s">
        <v>4</v>
      </c>
      <c r="C30" s="17" t="s">
        <v>575</v>
      </c>
      <c r="D30" s="17" t="s">
        <v>236</v>
      </c>
      <c r="E30" s="17" t="s">
        <v>766</v>
      </c>
      <c r="F30" s="65"/>
      <c r="G30" s="66" t="str">
        <f t="shared" si="1"/>
        <v/>
      </c>
      <c r="H30" s="56"/>
      <c r="I30" s="56"/>
      <c r="J30" s="57"/>
    </row>
    <row r="31" spans="1:10" ht="15" customHeight="1" x14ac:dyDescent="0.35">
      <c r="A31" s="183"/>
      <c r="B31" s="67" t="s">
        <v>5</v>
      </c>
      <c r="C31" s="17" t="s">
        <v>576</v>
      </c>
      <c r="D31" s="17" t="s">
        <v>577</v>
      </c>
      <c r="E31" s="170" t="s">
        <v>767</v>
      </c>
      <c r="F31" s="65"/>
      <c r="G31" s="66" t="str">
        <f t="shared" si="1"/>
        <v/>
      </c>
      <c r="H31" s="56"/>
      <c r="I31" s="56"/>
      <c r="J31" s="57"/>
    </row>
    <row r="32" spans="1:10" ht="17" x14ac:dyDescent="0.35">
      <c r="A32" s="183"/>
      <c r="B32" s="67" t="s">
        <v>6</v>
      </c>
      <c r="C32" s="17" t="s">
        <v>563</v>
      </c>
      <c r="D32" s="17" t="s">
        <v>230</v>
      </c>
      <c r="E32" s="171" t="s">
        <v>737</v>
      </c>
      <c r="F32" s="65"/>
      <c r="G32" s="66" t="str">
        <f t="shared" si="1"/>
        <v/>
      </c>
      <c r="H32" s="56"/>
      <c r="I32" s="56"/>
      <c r="J32" s="57"/>
    </row>
    <row r="33" spans="1:10" ht="17" x14ac:dyDescent="0.35">
      <c r="A33" s="183"/>
      <c r="B33" s="67" t="s">
        <v>7</v>
      </c>
      <c r="C33" s="17" t="s">
        <v>580</v>
      </c>
      <c r="D33" s="17" t="s">
        <v>236</v>
      </c>
      <c r="E33" s="17" t="s">
        <v>768</v>
      </c>
      <c r="F33" s="65"/>
      <c r="G33" s="66" t="str">
        <f t="shared" si="1"/>
        <v/>
      </c>
      <c r="H33" s="56"/>
      <c r="I33" s="56"/>
      <c r="J33" s="57"/>
    </row>
    <row r="34" spans="1:10" ht="15" customHeight="1" x14ac:dyDescent="0.35">
      <c r="A34" s="183"/>
      <c r="B34" s="67" t="s">
        <v>8</v>
      </c>
      <c r="C34" s="17" t="s">
        <v>203</v>
      </c>
      <c r="D34" s="17" t="s">
        <v>573</v>
      </c>
      <c r="E34" s="170" t="s">
        <v>769</v>
      </c>
      <c r="F34" s="65"/>
      <c r="G34" s="66" t="str">
        <f t="shared" si="1"/>
        <v/>
      </c>
      <c r="H34" s="56"/>
      <c r="I34" s="56"/>
      <c r="J34" s="57"/>
    </row>
    <row r="35" spans="1:10" ht="15" customHeight="1" x14ac:dyDescent="0.35">
      <c r="A35" s="183"/>
      <c r="B35" s="67" t="s">
        <v>9</v>
      </c>
      <c r="C35" s="17" t="s">
        <v>574</v>
      </c>
      <c r="D35" s="17" t="s">
        <v>230</v>
      </c>
      <c r="E35" s="170" t="s">
        <v>770</v>
      </c>
      <c r="F35" s="65"/>
      <c r="G35" s="66" t="str">
        <f t="shared" si="1"/>
        <v/>
      </c>
      <c r="H35" s="56"/>
      <c r="I35" s="56"/>
      <c r="J35" s="57"/>
    </row>
    <row r="36" spans="1:10" ht="15" customHeight="1" x14ac:dyDescent="0.35">
      <c r="A36" s="183"/>
      <c r="B36" s="67" t="s">
        <v>10</v>
      </c>
      <c r="C36" s="17" t="s">
        <v>204</v>
      </c>
      <c r="D36" s="17" t="s">
        <v>581</v>
      </c>
      <c r="E36" s="171" t="s">
        <v>771</v>
      </c>
      <c r="F36" s="65"/>
      <c r="G36" s="66" t="str">
        <f t="shared" si="1"/>
        <v/>
      </c>
      <c r="H36" s="56"/>
      <c r="I36" s="56"/>
      <c r="J36" s="57"/>
    </row>
    <row r="37" spans="1:10" ht="15" customHeight="1" x14ac:dyDescent="0.35">
      <c r="A37" s="183"/>
      <c r="B37" s="67" t="s">
        <v>11</v>
      </c>
      <c r="C37" s="17" t="s">
        <v>204</v>
      </c>
      <c r="D37" s="17" t="s">
        <v>581</v>
      </c>
      <c r="E37" s="171" t="s">
        <v>772</v>
      </c>
      <c r="F37" s="65"/>
      <c r="G37" s="66" t="str">
        <f t="shared" si="1"/>
        <v/>
      </c>
      <c r="H37" s="56"/>
      <c r="I37" s="56"/>
      <c r="J37" s="57"/>
    </row>
    <row r="38" spans="1:10" ht="15" customHeight="1" x14ac:dyDescent="0.35">
      <c r="A38" s="183"/>
      <c r="B38" s="67" t="s">
        <v>12</v>
      </c>
      <c r="C38" s="17" t="s">
        <v>38</v>
      </c>
      <c r="D38" s="17" t="s">
        <v>567</v>
      </c>
      <c r="E38" s="171" t="s">
        <v>773</v>
      </c>
      <c r="F38" s="65"/>
      <c r="G38" s="66" t="str">
        <f t="shared" si="1"/>
        <v/>
      </c>
      <c r="H38" s="56"/>
      <c r="I38" s="56"/>
      <c r="J38" s="57"/>
    </row>
    <row r="39" spans="1:10" ht="15" customHeight="1" x14ac:dyDescent="0.35">
      <c r="A39" s="183"/>
      <c r="B39" s="67" t="s">
        <v>13</v>
      </c>
      <c r="C39" s="17" t="s">
        <v>568</v>
      </c>
      <c r="D39" s="17" t="s">
        <v>230</v>
      </c>
      <c r="E39" s="17" t="s">
        <v>774</v>
      </c>
      <c r="F39" s="65"/>
      <c r="G39" s="66" t="str">
        <f t="shared" si="1"/>
        <v/>
      </c>
      <c r="H39" s="56"/>
      <c r="I39" s="56"/>
      <c r="J39" s="57"/>
    </row>
    <row r="40" spans="1:10" ht="15" customHeight="1" x14ac:dyDescent="0.35">
      <c r="A40" s="183"/>
      <c r="B40" s="67" t="s">
        <v>14</v>
      </c>
      <c r="C40" s="17" t="s">
        <v>568</v>
      </c>
      <c r="D40" s="17" t="s">
        <v>582</v>
      </c>
      <c r="E40" s="170" t="s">
        <v>775</v>
      </c>
      <c r="F40" s="65"/>
      <c r="G40" s="66" t="str">
        <f t="shared" si="1"/>
        <v/>
      </c>
      <c r="H40" s="56"/>
      <c r="I40" s="56"/>
      <c r="J40" s="57"/>
    </row>
    <row r="41" spans="1:10" ht="15" customHeight="1" x14ac:dyDescent="0.35">
      <c r="A41" s="183"/>
      <c r="B41" s="67" t="s">
        <v>15</v>
      </c>
      <c r="C41" s="17" t="s">
        <v>568</v>
      </c>
      <c r="D41" s="17" t="s">
        <v>578</v>
      </c>
      <c r="E41" s="170" t="s">
        <v>776</v>
      </c>
      <c r="F41" s="65"/>
      <c r="G41" s="66" t="str">
        <f t="shared" si="1"/>
        <v/>
      </c>
      <c r="H41" s="56"/>
      <c r="I41" s="56"/>
      <c r="J41" s="57"/>
    </row>
    <row r="42" spans="1:10" ht="15" customHeight="1" x14ac:dyDescent="0.35">
      <c r="A42" s="183"/>
      <c r="B42" s="67" t="s">
        <v>16</v>
      </c>
      <c r="C42" s="17"/>
      <c r="D42" s="17"/>
      <c r="E42" s="170" t="s">
        <v>777</v>
      </c>
      <c r="F42" s="65"/>
      <c r="G42" s="66" t="str">
        <f t="shared" si="1"/>
        <v/>
      </c>
      <c r="H42" s="56"/>
      <c r="I42" s="56"/>
      <c r="J42" s="57"/>
    </row>
    <row r="43" spans="1:10" ht="15" customHeight="1" x14ac:dyDescent="0.35">
      <c r="A43" s="183"/>
      <c r="B43" s="67" t="s">
        <v>17</v>
      </c>
      <c r="C43" s="17"/>
      <c r="D43" s="17"/>
      <c r="E43" s="170" t="s">
        <v>778</v>
      </c>
      <c r="F43" s="65"/>
      <c r="G43" s="66" t="str">
        <f t="shared" si="1"/>
        <v/>
      </c>
      <c r="H43" s="56"/>
      <c r="I43" s="56"/>
      <c r="J43" s="57"/>
    </row>
    <row r="44" spans="1:10" ht="15" customHeight="1" x14ac:dyDescent="0.35">
      <c r="A44" s="183"/>
      <c r="B44" s="67" t="s">
        <v>19</v>
      </c>
      <c r="C44" s="17"/>
      <c r="D44" s="17" t="s">
        <v>237</v>
      </c>
      <c r="E44" s="171" t="s">
        <v>738</v>
      </c>
      <c r="F44" s="65"/>
      <c r="G44" s="66" t="str">
        <f t="shared" si="1"/>
        <v/>
      </c>
      <c r="H44" s="56"/>
      <c r="I44" s="56"/>
      <c r="J44" s="57"/>
    </row>
    <row r="45" spans="1:10" ht="15" customHeight="1" x14ac:dyDescent="0.35">
      <c r="A45" s="204"/>
      <c r="B45" s="198" t="s">
        <v>52</v>
      </c>
      <c r="C45" s="199"/>
      <c r="D45" s="199"/>
      <c r="E45" s="199"/>
      <c r="F45" s="136">
        <f>SUM(F27:F44)</f>
        <v>0</v>
      </c>
      <c r="G45" s="137">
        <f>F45*$B$4</f>
        <v>0</v>
      </c>
      <c r="H45" s="138"/>
      <c r="I45" s="138"/>
      <c r="J45" s="139"/>
    </row>
    <row r="46" spans="1:10" ht="15" customHeight="1" x14ac:dyDescent="0.35">
      <c r="A46" s="55"/>
      <c r="B46" s="71"/>
      <c r="C46" s="131"/>
      <c r="D46" s="131"/>
      <c r="E46" s="131" t="s">
        <v>709</v>
      </c>
      <c r="F46" s="65"/>
      <c r="G46" s="72"/>
      <c r="H46" s="56"/>
      <c r="I46" s="56"/>
      <c r="J46" s="57"/>
    </row>
    <row r="47" spans="1:10" ht="15" customHeight="1" x14ac:dyDescent="0.35">
      <c r="A47" s="203" t="s">
        <v>534</v>
      </c>
      <c r="B47" s="67" t="s">
        <v>1</v>
      </c>
      <c r="C47" s="17"/>
      <c r="D47" s="17"/>
      <c r="E47" s="141" t="s">
        <v>887</v>
      </c>
      <c r="F47" s="65"/>
      <c r="G47" s="66" t="str">
        <f t="shared" ref="G47:G64" si="2">IF(F47="","",F47*$B$4)</f>
        <v/>
      </c>
      <c r="H47" s="56"/>
      <c r="I47" s="56"/>
      <c r="J47" s="57"/>
    </row>
    <row r="48" spans="1:10" ht="15" customHeight="1" x14ac:dyDescent="0.35">
      <c r="A48" s="183"/>
      <c r="B48" s="67" t="s">
        <v>2</v>
      </c>
      <c r="C48" s="17"/>
      <c r="D48" s="17"/>
      <c r="E48" s="140" t="s">
        <v>888</v>
      </c>
      <c r="F48" s="65"/>
      <c r="G48" s="66" t="str">
        <f t="shared" si="2"/>
        <v/>
      </c>
      <c r="H48" s="56"/>
      <c r="I48" s="56"/>
      <c r="J48" s="57"/>
    </row>
    <row r="49" spans="1:10" ht="15" customHeight="1" x14ac:dyDescent="0.35">
      <c r="A49" s="183"/>
      <c r="B49" s="67" t="s">
        <v>3</v>
      </c>
      <c r="C49" s="17" t="s">
        <v>38</v>
      </c>
      <c r="D49" s="17" t="s">
        <v>883</v>
      </c>
      <c r="E49" s="17" t="s">
        <v>889</v>
      </c>
      <c r="F49" s="65"/>
      <c r="G49" s="66" t="str">
        <f t="shared" si="2"/>
        <v/>
      </c>
      <c r="H49" s="56"/>
      <c r="I49" s="56"/>
      <c r="J49" s="57"/>
    </row>
    <row r="50" spans="1:10" ht="15" customHeight="1" x14ac:dyDescent="0.35">
      <c r="A50" s="183"/>
      <c r="B50" s="67" t="s">
        <v>4</v>
      </c>
      <c r="C50" s="17" t="s">
        <v>882</v>
      </c>
      <c r="D50" s="17" t="s">
        <v>884</v>
      </c>
      <c r="E50" s="140" t="s">
        <v>890</v>
      </c>
      <c r="F50" s="65"/>
      <c r="G50" s="66" t="str">
        <f t="shared" si="2"/>
        <v/>
      </c>
      <c r="H50" s="56"/>
      <c r="I50" s="56"/>
      <c r="J50" s="57"/>
    </row>
    <row r="51" spans="1:10" ht="15" customHeight="1" x14ac:dyDescent="0.35">
      <c r="A51" s="183"/>
      <c r="B51" s="67" t="s">
        <v>5</v>
      </c>
      <c r="C51" s="17" t="s">
        <v>882</v>
      </c>
      <c r="D51" s="17" t="s">
        <v>885</v>
      </c>
      <c r="E51" s="17" t="s">
        <v>891</v>
      </c>
      <c r="F51" s="65"/>
      <c r="G51" s="66" t="str">
        <f t="shared" si="2"/>
        <v/>
      </c>
      <c r="H51" s="56"/>
      <c r="I51" s="56"/>
      <c r="J51" s="57"/>
    </row>
    <row r="52" spans="1:10" ht="15" customHeight="1" x14ac:dyDescent="0.35">
      <c r="A52" s="183"/>
      <c r="B52" s="67" t="s">
        <v>6</v>
      </c>
      <c r="C52" s="17" t="s">
        <v>38</v>
      </c>
      <c r="D52" s="17" t="s">
        <v>886</v>
      </c>
      <c r="E52" s="17" t="s">
        <v>892</v>
      </c>
      <c r="F52" s="65"/>
      <c r="G52" s="66" t="str">
        <f t="shared" si="2"/>
        <v/>
      </c>
      <c r="H52" s="56"/>
      <c r="I52" s="56"/>
      <c r="J52" s="57"/>
    </row>
    <row r="53" spans="1:10" ht="15" customHeight="1" x14ac:dyDescent="0.35">
      <c r="A53" s="183"/>
      <c r="B53" s="67" t="s">
        <v>7</v>
      </c>
      <c r="C53" s="17" t="s">
        <v>893</v>
      </c>
      <c r="D53" s="17" t="s">
        <v>697</v>
      </c>
      <c r="E53" s="17" t="s">
        <v>895</v>
      </c>
      <c r="F53" s="65"/>
      <c r="G53" s="66" t="str">
        <f t="shared" si="2"/>
        <v/>
      </c>
      <c r="H53" s="56"/>
      <c r="I53" s="56"/>
      <c r="J53" s="57"/>
    </row>
    <row r="54" spans="1:10" ht="15" customHeight="1" x14ac:dyDescent="0.35">
      <c r="A54" s="183"/>
      <c r="B54" s="67" t="s">
        <v>8</v>
      </c>
      <c r="C54" s="17" t="s">
        <v>893</v>
      </c>
      <c r="D54" s="17" t="s">
        <v>702</v>
      </c>
      <c r="E54" s="141" t="s">
        <v>894</v>
      </c>
      <c r="F54" s="65"/>
      <c r="G54" s="66" t="str">
        <f t="shared" si="2"/>
        <v/>
      </c>
      <c r="H54" s="56"/>
      <c r="I54" s="56"/>
      <c r="J54" s="57"/>
    </row>
    <row r="55" spans="1:10" ht="15" customHeight="1" x14ac:dyDescent="0.35">
      <c r="A55" s="183"/>
      <c r="B55" s="67" t="s">
        <v>9</v>
      </c>
      <c r="C55" s="17" t="s">
        <v>896</v>
      </c>
      <c r="D55" s="17" t="s">
        <v>290</v>
      </c>
      <c r="E55" s="17" t="s">
        <v>897</v>
      </c>
      <c r="F55" s="65"/>
      <c r="G55" s="66" t="str">
        <f t="shared" si="2"/>
        <v/>
      </c>
      <c r="H55" s="56"/>
      <c r="I55" s="56"/>
      <c r="J55" s="57"/>
    </row>
    <row r="56" spans="1:10" ht="15" customHeight="1" x14ac:dyDescent="0.35">
      <c r="A56" s="183"/>
      <c r="B56" s="67" t="s">
        <v>10</v>
      </c>
      <c r="C56" s="17" t="s">
        <v>898</v>
      </c>
      <c r="D56" s="17" t="s">
        <v>899</v>
      </c>
      <c r="E56" s="142" t="s">
        <v>900</v>
      </c>
      <c r="F56" s="65"/>
      <c r="G56" s="66" t="str">
        <f t="shared" si="2"/>
        <v/>
      </c>
      <c r="H56" s="56"/>
      <c r="I56" s="56"/>
      <c r="J56" s="57"/>
    </row>
    <row r="57" spans="1:10" ht="17" x14ac:dyDescent="0.35">
      <c r="A57" s="183"/>
      <c r="B57" s="67" t="s">
        <v>11</v>
      </c>
      <c r="C57" s="17" t="s">
        <v>901</v>
      </c>
      <c r="D57" s="17" t="s">
        <v>290</v>
      </c>
      <c r="E57" s="17" t="s">
        <v>902</v>
      </c>
      <c r="F57" s="65"/>
      <c r="G57" s="66" t="str">
        <f t="shared" si="2"/>
        <v/>
      </c>
      <c r="H57" s="56"/>
      <c r="I57" s="56"/>
      <c r="J57" s="57"/>
    </row>
    <row r="58" spans="1:10" ht="15" customHeight="1" x14ac:dyDescent="0.35">
      <c r="A58" s="183"/>
      <c r="B58" s="67" t="s">
        <v>12</v>
      </c>
      <c r="C58" s="17" t="s">
        <v>38</v>
      </c>
      <c r="D58" s="17" t="s">
        <v>569</v>
      </c>
      <c r="E58" s="17" t="s">
        <v>570</v>
      </c>
      <c r="F58" s="65"/>
      <c r="G58" s="66" t="str">
        <f t="shared" si="2"/>
        <v/>
      </c>
      <c r="H58" s="56"/>
      <c r="I58" s="56"/>
      <c r="J58" s="57"/>
    </row>
    <row r="59" spans="1:10" ht="15" customHeight="1" x14ac:dyDescent="0.35">
      <c r="A59" s="183"/>
      <c r="B59" s="67" t="s">
        <v>13</v>
      </c>
      <c r="C59" s="17" t="s">
        <v>571</v>
      </c>
      <c r="D59" s="17" t="s">
        <v>564</v>
      </c>
      <c r="E59" s="17" t="s">
        <v>572</v>
      </c>
      <c r="F59" s="65"/>
      <c r="G59" s="66" t="str">
        <f t="shared" si="2"/>
        <v/>
      </c>
      <c r="H59" s="56"/>
      <c r="I59" s="56"/>
      <c r="J59" s="57"/>
    </row>
    <row r="60" spans="1:10" ht="15" customHeight="1" x14ac:dyDescent="0.35">
      <c r="A60" s="183"/>
      <c r="B60" s="67" t="s">
        <v>14</v>
      </c>
      <c r="C60" s="17" t="s">
        <v>205</v>
      </c>
      <c r="D60" s="17" t="s">
        <v>564</v>
      </c>
      <c r="E60" s="141" t="s">
        <v>565</v>
      </c>
      <c r="F60" s="65"/>
      <c r="G60" s="66" t="str">
        <f t="shared" si="2"/>
        <v/>
      </c>
      <c r="H60" s="56" t="s">
        <v>566</v>
      </c>
      <c r="I60" s="56"/>
      <c r="J60" s="57"/>
    </row>
    <row r="61" spans="1:10" ht="15" customHeight="1" x14ac:dyDescent="0.35">
      <c r="A61" s="183"/>
      <c r="B61" s="67" t="s">
        <v>15</v>
      </c>
      <c r="C61" s="17"/>
      <c r="D61" s="17"/>
      <c r="E61" s="17" t="s">
        <v>967</v>
      </c>
      <c r="F61" s="65"/>
      <c r="G61" s="66" t="str">
        <f t="shared" si="2"/>
        <v/>
      </c>
      <c r="H61" s="56"/>
      <c r="I61" s="56"/>
      <c r="J61" s="57"/>
    </row>
    <row r="62" spans="1:10" ht="15" customHeight="1" x14ac:dyDescent="0.35">
      <c r="A62" s="183"/>
      <c r="B62" s="67" t="s">
        <v>16</v>
      </c>
      <c r="C62" s="17"/>
      <c r="D62" s="17"/>
      <c r="E62" s="17" t="s">
        <v>969</v>
      </c>
      <c r="F62" s="65"/>
      <c r="G62" s="66" t="str">
        <f t="shared" si="2"/>
        <v/>
      </c>
      <c r="H62" s="56"/>
      <c r="I62" s="56"/>
      <c r="J62" s="57"/>
    </row>
    <row r="63" spans="1:10" ht="15" customHeight="1" x14ac:dyDescent="0.35">
      <c r="A63" s="183"/>
      <c r="B63" s="67" t="s">
        <v>17</v>
      </c>
      <c r="C63" s="17"/>
      <c r="D63" s="17"/>
      <c r="E63" s="17" t="s">
        <v>499</v>
      </c>
      <c r="F63" s="65"/>
      <c r="G63" s="66" t="str">
        <f t="shared" si="2"/>
        <v/>
      </c>
      <c r="H63" s="56"/>
      <c r="I63" s="56"/>
      <c r="J63" s="57"/>
    </row>
    <row r="64" spans="1:10" ht="15" customHeight="1" x14ac:dyDescent="0.35">
      <c r="A64" s="183"/>
      <c r="B64" s="67" t="s">
        <v>19</v>
      </c>
      <c r="C64" s="17"/>
      <c r="D64" s="17"/>
      <c r="E64" s="17" t="s">
        <v>500</v>
      </c>
      <c r="F64" s="65"/>
      <c r="G64" s="66" t="str">
        <f t="shared" si="2"/>
        <v/>
      </c>
      <c r="H64" s="56"/>
      <c r="I64" s="56"/>
      <c r="J64" s="57"/>
    </row>
    <row r="65" spans="1:10" ht="15" customHeight="1" x14ac:dyDescent="0.35">
      <c r="A65" s="204"/>
      <c r="B65" s="198" t="s">
        <v>52</v>
      </c>
      <c r="C65" s="199"/>
      <c r="D65" s="199"/>
      <c r="E65" s="199"/>
      <c r="F65" s="136">
        <f>SUM(F47:F64)</f>
        <v>0</v>
      </c>
      <c r="G65" s="137">
        <f>F65*$B$4</f>
        <v>0</v>
      </c>
      <c r="H65" s="138"/>
      <c r="I65" s="138"/>
      <c r="J65" s="139"/>
    </row>
    <row r="66" spans="1:10" ht="15" customHeight="1" x14ac:dyDescent="0.35">
      <c r="A66" s="55"/>
      <c r="B66" s="71"/>
      <c r="C66" s="131"/>
      <c r="D66" s="131"/>
      <c r="E66" s="131"/>
      <c r="F66" s="65"/>
      <c r="G66" s="72"/>
      <c r="H66" s="56"/>
      <c r="I66" s="56"/>
      <c r="J66" s="57"/>
    </row>
    <row r="67" spans="1:10" ht="15" customHeight="1" x14ac:dyDescent="0.35">
      <c r="A67" s="203" t="s">
        <v>539</v>
      </c>
      <c r="B67" s="67" t="s">
        <v>1</v>
      </c>
      <c r="C67" s="17" t="s">
        <v>38</v>
      </c>
      <c r="D67" s="17" t="s">
        <v>479</v>
      </c>
      <c r="E67" s="17" t="s">
        <v>552</v>
      </c>
      <c r="F67" s="65"/>
      <c r="G67" s="66" t="str">
        <f t="shared" ref="G67:G84" si="3">IF(F67="","",F67*$B$4)</f>
        <v/>
      </c>
      <c r="H67" s="56" t="s">
        <v>546</v>
      </c>
      <c r="I67" s="56"/>
      <c r="J67" s="57"/>
    </row>
    <row r="68" spans="1:10" ht="15" customHeight="1" x14ac:dyDescent="0.35">
      <c r="A68" s="183"/>
      <c r="B68" s="67" t="s">
        <v>2</v>
      </c>
      <c r="C68" s="17" t="s">
        <v>38</v>
      </c>
      <c r="D68" s="17" t="s">
        <v>540</v>
      </c>
      <c r="E68" s="17" t="s">
        <v>553</v>
      </c>
      <c r="F68" s="65"/>
      <c r="G68" s="66" t="str">
        <f t="shared" si="3"/>
        <v/>
      </c>
      <c r="H68" s="56" t="s">
        <v>583</v>
      </c>
      <c r="I68" s="56"/>
      <c r="J68" s="57"/>
    </row>
    <row r="69" spans="1:10" ht="15" customHeight="1" x14ac:dyDescent="0.35">
      <c r="A69" s="183"/>
      <c r="B69" s="67" t="s">
        <v>3</v>
      </c>
      <c r="C69" s="17" t="s">
        <v>547</v>
      </c>
      <c r="D69" s="17" t="s">
        <v>548</v>
      </c>
      <c r="E69" s="17" t="s">
        <v>554</v>
      </c>
      <c r="F69" s="65"/>
      <c r="G69" s="66" t="str">
        <f t="shared" si="3"/>
        <v/>
      </c>
      <c r="H69" s="56" t="s">
        <v>560</v>
      </c>
      <c r="I69" s="56"/>
      <c r="J69" s="57"/>
    </row>
    <row r="70" spans="1:10" ht="15" customHeight="1" x14ac:dyDescent="0.35">
      <c r="A70" s="183"/>
      <c r="B70" s="67" t="s">
        <v>4</v>
      </c>
      <c r="C70" s="17" t="s">
        <v>272</v>
      </c>
      <c r="D70" s="17" t="s">
        <v>541</v>
      </c>
      <c r="E70" s="17" t="s">
        <v>555</v>
      </c>
      <c r="F70" s="65"/>
      <c r="G70" s="66" t="str">
        <f t="shared" si="3"/>
        <v/>
      </c>
      <c r="H70" s="56"/>
      <c r="I70" s="56"/>
      <c r="J70" s="57"/>
    </row>
    <row r="71" spans="1:10" ht="15" customHeight="1" x14ac:dyDescent="0.35">
      <c r="A71" s="183"/>
      <c r="B71" s="67" t="s">
        <v>5</v>
      </c>
      <c r="C71" s="17" t="s">
        <v>272</v>
      </c>
      <c r="D71" s="17" t="s">
        <v>542</v>
      </c>
      <c r="E71" s="17" t="s">
        <v>556</v>
      </c>
      <c r="F71" s="65"/>
      <c r="G71" s="66" t="str">
        <f t="shared" si="3"/>
        <v/>
      </c>
      <c r="H71" s="56"/>
      <c r="I71" s="56"/>
      <c r="J71" s="57"/>
    </row>
    <row r="72" spans="1:10" ht="15" customHeight="1" x14ac:dyDescent="0.35">
      <c r="A72" s="183"/>
      <c r="B72" s="67" t="s">
        <v>6</v>
      </c>
      <c r="C72" s="17" t="s">
        <v>272</v>
      </c>
      <c r="D72" s="17" t="s">
        <v>543</v>
      </c>
      <c r="E72" s="17" t="s">
        <v>557</v>
      </c>
      <c r="F72" s="65"/>
      <c r="G72" s="66" t="str">
        <f t="shared" si="3"/>
        <v/>
      </c>
      <c r="H72" s="56"/>
      <c r="I72" s="56"/>
      <c r="J72" s="57"/>
    </row>
    <row r="73" spans="1:10" ht="15" customHeight="1" x14ac:dyDescent="0.35">
      <c r="A73" s="183"/>
      <c r="B73" s="67" t="s">
        <v>7</v>
      </c>
      <c r="C73" s="17" t="s">
        <v>543</v>
      </c>
      <c r="D73" s="17"/>
      <c r="E73" s="17" t="s">
        <v>558</v>
      </c>
      <c r="F73" s="65"/>
      <c r="G73" s="66" t="str">
        <f t="shared" si="3"/>
        <v/>
      </c>
      <c r="H73" s="56"/>
      <c r="I73" s="56"/>
      <c r="J73" s="57"/>
    </row>
    <row r="74" spans="1:10" ht="15" customHeight="1" x14ac:dyDescent="0.35">
      <c r="A74" s="183"/>
      <c r="B74" s="67" t="s">
        <v>8</v>
      </c>
      <c r="C74" s="17" t="s">
        <v>544</v>
      </c>
      <c r="D74" s="17"/>
      <c r="E74" s="17" t="s">
        <v>559</v>
      </c>
      <c r="F74" s="65"/>
      <c r="G74" s="66" t="str">
        <f t="shared" si="3"/>
        <v/>
      </c>
      <c r="H74" s="56"/>
      <c r="I74" s="56"/>
      <c r="J74" s="57"/>
    </row>
    <row r="75" spans="1:10" ht="15" customHeight="1" x14ac:dyDescent="0.35">
      <c r="A75" s="183"/>
      <c r="B75" s="67" t="s">
        <v>9</v>
      </c>
      <c r="C75" s="17" t="s">
        <v>544</v>
      </c>
      <c r="D75" s="17"/>
      <c r="E75" s="17" t="s">
        <v>545</v>
      </c>
      <c r="F75" s="65"/>
      <c r="G75" s="66" t="str">
        <f t="shared" si="3"/>
        <v/>
      </c>
      <c r="H75" s="56"/>
      <c r="I75" s="56"/>
      <c r="J75" s="57"/>
    </row>
    <row r="76" spans="1:10" ht="15" customHeight="1" x14ac:dyDescent="0.35">
      <c r="A76" s="183"/>
      <c r="B76" s="67" t="s">
        <v>10</v>
      </c>
      <c r="C76" s="17"/>
      <c r="D76" s="17"/>
      <c r="E76" s="17"/>
      <c r="F76" s="65"/>
      <c r="G76" s="66" t="str">
        <f t="shared" si="3"/>
        <v/>
      </c>
      <c r="H76" s="56"/>
      <c r="I76" s="56"/>
      <c r="J76" s="57"/>
    </row>
    <row r="77" spans="1:10" ht="15" customHeight="1" x14ac:dyDescent="0.35">
      <c r="A77" s="183"/>
      <c r="B77" s="67" t="s">
        <v>11</v>
      </c>
      <c r="C77" s="17"/>
      <c r="D77" s="17"/>
      <c r="E77" s="17"/>
      <c r="F77" s="65"/>
      <c r="G77" s="66" t="str">
        <f t="shared" si="3"/>
        <v/>
      </c>
      <c r="H77" s="56"/>
      <c r="I77" s="56"/>
      <c r="J77" s="57"/>
    </row>
    <row r="78" spans="1:10" ht="15" customHeight="1" x14ac:dyDescent="0.35">
      <c r="A78" s="183"/>
      <c r="B78" s="67" t="s">
        <v>12</v>
      </c>
      <c r="C78" s="17"/>
      <c r="D78" s="17"/>
      <c r="E78" s="17"/>
      <c r="F78" s="65"/>
      <c r="G78" s="66" t="str">
        <f t="shared" si="3"/>
        <v/>
      </c>
      <c r="H78" s="56"/>
      <c r="I78" s="56"/>
      <c r="J78" s="57"/>
    </row>
    <row r="79" spans="1:10" ht="15" customHeight="1" x14ac:dyDescent="0.35">
      <c r="A79" s="183"/>
      <c r="B79" s="67" t="s">
        <v>13</v>
      </c>
      <c r="C79" s="17"/>
      <c r="D79" s="17"/>
      <c r="E79" s="17"/>
      <c r="F79" s="65"/>
      <c r="G79" s="66" t="str">
        <f t="shared" si="3"/>
        <v/>
      </c>
      <c r="H79" s="56"/>
      <c r="I79" s="56"/>
      <c r="J79" s="57"/>
    </row>
    <row r="80" spans="1:10" ht="15" customHeight="1" x14ac:dyDescent="0.35">
      <c r="A80" s="183"/>
      <c r="B80" s="67" t="s">
        <v>14</v>
      </c>
      <c r="C80" s="17"/>
      <c r="D80" s="17"/>
      <c r="E80" s="17"/>
      <c r="F80" s="65"/>
      <c r="G80" s="66" t="str">
        <f t="shared" si="3"/>
        <v/>
      </c>
      <c r="H80" s="56"/>
      <c r="I80" s="56"/>
      <c r="J80" s="57"/>
    </row>
    <row r="81" spans="1:10" ht="15" customHeight="1" x14ac:dyDescent="0.35">
      <c r="A81" s="183"/>
      <c r="B81" s="67" t="s">
        <v>15</v>
      </c>
      <c r="C81" s="17"/>
      <c r="D81" s="17"/>
      <c r="E81" s="17"/>
      <c r="F81" s="65"/>
      <c r="G81" s="66" t="str">
        <f t="shared" si="3"/>
        <v/>
      </c>
      <c r="H81" s="56"/>
      <c r="I81" s="56"/>
      <c r="J81" s="57"/>
    </row>
    <row r="82" spans="1:10" ht="15" customHeight="1" x14ac:dyDescent="0.35">
      <c r="A82" s="183"/>
      <c r="B82" s="67" t="s">
        <v>16</v>
      </c>
      <c r="C82" s="17"/>
      <c r="D82" s="17"/>
      <c r="E82" s="17"/>
      <c r="F82" s="65"/>
      <c r="G82" s="66" t="str">
        <f t="shared" si="3"/>
        <v/>
      </c>
      <c r="H82" s="56"/>
      <c r="I82" s="56"/>
      <c r="J82" s="57"/>
    </row>
    <row r="83" spans="1:10" ht="15" customHeight="1" x14ac:dyDescent="0.35">
      <c r="A83" s="183"/>
      <c r="B83" s="67" t="s">
        <v>17</v>
      </c>
      <c r="C83" s="17"/>
      <c r="D83" s="17"/>
      <c r="E83" s="17"/>
      <c r="F83" s="65"/>
      <c r="G83" s="66" t="str">
        <f t="shared" si="3"/>
        <v/>
      </c>
      <c r="H83" s="56"/>
      <c r="I83" s="56"/>
      <c r="J83" s="57"/>
    </row>
    <row r="84" spans="1:10" ht="15" customHeight="1" x14ac:dyDescent="0.35">
      <c r="A84" s="183"/>
      <c r="B84" s="67" t="s">
        <v>19</v>
      </c>
      <c r="C84" s="17"/>
      <c r="D84" s="17"/>
      <c r="E84" s="17"/>
      <c r="F84" s="65"/>
      <c r="G84" s="66" t="str">
        <f t="shared" si="3"/>
        <v/>
      </c>
      <c r="H84" s="56"/>
      <c r="I84" s="56"/>
      <c r="J84" s="57"/>
    </row>
    <row r="85" spans="1:10" ht="15" customHeight="1" x14ac:dyDescent="0.35">
      <c r="A85" s="204"/>
      <c r="B85" s="198" t="s">
        <v>52</v>
      </c>
      <c r="C85" s="199"/>
      <c r="D85" s="199"/>
      <c r="E85" s="199"/>
      <c r="F85" s="136">
        <f>SUM(F67:F84)</f>
        <v>0</v>
      </c>
      <c r="G85" s="137">
        <f>F85*$B$4</f>
        <v>0</v>
      </c>
      <c r="H85" s="138"/>
      <c r="I85" s="138"/>
      <c r="J85" s="139"/>
    </row>
    <row r="86" spans="1:10" ht="15" customHeight="1" x14ac:dyDescent="0.35">
      <c r="A86" s="55"/>
      <c r="B86" s="71"/>
      <c r="C86" s="83"/>
      <c r="D86" s="83"/>
      <c r="E86" s="83"/>
      <c r="F86" s="65"/>
      <c r="G86" s="72"/>
      <c r="H86" s="56"/>
      <c r="I86" s="56"/>
      <c r="J86" s="57"/>
    </row>
    <row r="87" spans="1:10" ht="15" customHeight="1" x14ac:dyDescent="0.35">
      <c r="A87" s="200" t="s">
        <v>177</v>
      </c>
      <c r="B87" s="201"/>
      <c r="C87" s="202"/>
      <c r="D87" s="202"/>
      <c r="E87" s="202"/>
      <c r="F87" s="132">
        <f>SUM(F25,F45,F65)</f>
        <v>0</v>
      </c>
      <c r="G87" s="133">
        <f>F87*$B$4</f>
        <v>0</v>
      </c>
      <c r="H87" s="134"/>
      <c r="I87" s="134"/>
      <c r="J87" s="135"/>
    </row>
    <row r="272" ht="16.5" customHeight="1" x14ac:dyDescent="0.35"/>
    <row r="273" ht="16.5" customHeight="1" x14ac:dyDescent="0.35"/>
    <row r="274" ht="16.5" customHeight="1" x14ac:dyDescent="0.35"/>
    <row r="275" ht="16.5" customHeight="1" x14ac:dyDescent="0.35"/>
    <row r="276" ht="16.5" customHeight="1" x14ac:dyDescent="0.35"/>
    <row r="277" ht="16.5" customHeight="1" x14ac:dyDescent="0.35"/>
    <row r="278" ht="16.5" customHeight="1" x14ac:dyDescent="0.35"/>
    <row r="279" ht="16.5" customHeight="1" x14ac:dyDescent="0.35"/>
    <row r="280" ht="16.5" customHeight="1" x14ac:dyDescent="0.35"/>
    <row r="281" ht="16.5" customHeight="1" x14ac:dyDescent="0.35"/>
    <row r="282" ht="16.5" customHeight="1" x14ac:dyDescent="0.35"/>
    <row r="283" ht="16.5" customHeight="1" x14ac:dyDescent="0.35"/>
    <row r="284" ht="16.5" customHeight="1" x14ac:dyDescent="0.35"/>
    <row r="285" ht="16.5" customHeight="1" x14ac:dyDescent="0.35"/>
    <row r="286" ht="16.5" customHeight="1" x14ac:dyDescent="0.35"/>
    <row r="287" ht="16.5" customHeight="1" x14ac:dyDescent="0.35"/>
    <row r="288" ht="16.5" customHeight="1" x14ac:dyDescent="0.35"/>
    <row r="289" ht="16.5" customHeight="1" x14ac:dyDescent="0.35"/>
    <row r="290" ht="16.5" customHeight="1" x14ac:dyDescent="0.35"/>
    <row r="291" ht="16.5" customHeight="1" x14ac:dyDescent="0.35"/>
    <row r="292" ht="16.5" customHeight="1" x14ac:dyDescent="0.35"/>
    <row r="293" ht="16.5" customHeight="1" x14ac:dyDescent="0.35"/>
    <row r="294" ht="16.5" customHeight="1" x14ac:dyDescent="0.35"/>
    <row r="295" ht="16.5" customHeight="1" x14ac:dyDescent="0.35"/>
    <row r="296" ht="16.5" customHeight="1" x14ac:dyDescent="0.35"/>
    <row r="297" ht="16.5" customHeight="1" x14ac:dyDescent="0.35"/>
    <row r="298" ht="16.5" customHeight="1" x14ac:dyDescent="0.35"/>
    <row r="299" ht="16.5" customHeight="1" x14ac:dyDescent="0.35"/>
    <row r="300" ht="16.5" customHeight="1" x14ac:dyDescent="0.35"/>
    <row r="301" ht="16.5" customHeight="1" x14ac:dyDescent="0.35"/>
    <row r="302" ht="16.5" customHeight="1" x14ac:dyDescent="0.35"/>
    <row r="303" ht="16.5" customHeight="1" x14ac:dyDescent="0.35"/>
    <row r="304" ht="16.5" customHeight="1" x14ac:dyDescent="0.35"/>
    <row r="305" ht="16.5" customHeight="1" x14ac:dyDescent="0.35"/>
    <row r="306" ht="16.5" customHeight="1" x14ac:dyDescent="0.35"/>
    <row r="307" ht="16.5" customHeight="1" x14ac:dyDescent="0.35"/>
    <row r="308" ht="16.5" customHeight="1" x14ac:dyDescent="0.35"/>
    <row r="309" ht="16.5" customHeight="1" x14ac:dyDescent="0.35"/>
    <row r="310" ht="16.5" customHeight="1" x14ac:dyDescent="0.35"/>
    <row r="311" ht="16.5" customHeight="1" x14ac:dyDescent="0.35"/>
    <row r="312" ht="16.5" customHeight="1" x14ac:dyDescent="0.35"/>
    <row r="313" ht="16.5" customHeight="1" x14ac:dyDescent="0.35"/>
    <row r="314" ht="16.5" customHeight="1" x14ac:dyDescent="0.35"/>
    <row r="315" ht="16.5" customHeight="1" x14ac:dyDescent="0.35"/>
    <row r="316" ht="16.5" customHeight="1" x14ac:dyDescent="0.35"/>
    <row r="317" ht="16.5" customHeight="1" x14ac:dyDescent="0.35"/>
    <row r="318" ht="16.5" customHeight="1" x14ac:dyDescent="0.35"/>
    <row r="319" ht="16.5" customHeight="1" x14ac:dyDescent="0.35"/>
    <row r="320" ht="16.5" customHeight="1" x14ac:dyDescent="0.35"/>
    <row r="321" ht="16.5" customHeight="1" x14ac:dyDescent="0.35"/>
    <row r="322" ht="16.5" customHeight="1" x14ac:dyDescent="0.35"/>
    <row r="323" ht="16.5" customHeight="1" x14ac:dyDescent="0.35"/>
    <row r="324" ht="16.5" customHeight="1" x14ac:dyDescent="0.35"/>
    <row r="325" ht="16.5" customHeight="1" x14ac:dyDescent="0.35"/>
    <row r="326" ht="16.5" customHeight="1" x14ac:dyDescent="0.35"/>
    <row r="327" ht="16.5" customHeight="1" x14ac:dyDescent="0.35"/>
    <row r="328" ht="16.5" customHeight="1" x14ac:dyDescent="0.35"/>
    <row r="329" ht="16.5" customHeight="1" x14ac:dyDescent="0.35"/>
    <row r="330" ht="16.5" customHeight="1" x14ac:dyDescent="0.35"/>
    <row r="331" ht="16.5" customHeight="1" x14ac:dyDescent="0.35"/>
    <row r="332" ht="16.5" customHeight="1" x14ac:dyDescent="0.35"/>
    <row r="333" ht="16.5" customHeight="1" x14ac:dyDescent="0.35"/>
    <row r="334" ht="16.5" customHeight="1" x14ac:dyDescent="0.35"/>
    <row r="335" ht="16.5" customHeight="1" x14ac:dyDescent="0.35"/>
    <row r="336" ht="16.5" customHeight="1" x14ac:dyDescent="0.35"/>
    <row r="337" ht="16.5" customHeight="1" x14ac:dyDescent="0.35"/>
    <row r="338" ht="16.5" customHeight="1" x14ac:dyDescent="0.35"/>
    <row r="339" ht="16.5" customHeight="1" x14ac:dyDescent="0.35"/>
    <row r="340" ht="16.5" customHeight="1" x14ac:dyDescent="0.35"/>
    <row r="341" ht="16.5" customHeight="1" x14ac:dyDescent="0.35"/>
    <row r="342" ht="16.5" customHeight="1" x14ac:dyDescent="0.35"/>
    <row r="343" ht="16.5" customHeight="1" x14ac:dyDescent="0.35"/>
    <row r="344" ht="16.5" customHeight="1" x14ac:dyDescent="0.35"/>
    <row r="345" ht="16.5" customHeight="1" x14ac:dyDescent="0.35"/>
    <row r="346" ht="16.5" customHeight="1" x14ac:dyDescent="0.35"/>
    <row r="347" ht="16.5" customHeight="1" x14ac:dyDescent="0.35"/>
    <row r="348" ht="16.5" customHeight="1" x14ac:dyDescent="0.35"/>
    <row r="349" ht="16.5" customHeight="1" x14ac:dyDescent="0.35"/>
    <row r="350" ht="16.5" customHeight="1" x14ac:dyDescent="0.35"/>
    <row r="351" ht="16.5" customHeight="1" x14ac:dyDescent="0.35"/>
    <row r="352" ht="16.5" customHeight="1" x14ac:dyDescent="0.35"/>
    <row r="353" ht="16.5" customHeight="1" x14ac:dyDescent="0.35"/>
    <row r="354" ht="16.5" customHeight="1" x14ac:dyDescent="0.35"/>
    <row r="355" ht="16.5" customHeight="1" x14ac:dyDescent="0.35"/>
    <row r="356" ht="16.5" customHeight="1" x14ac:dyDescent="0.35"/>
    <row r="357" ht="16.5" customHeight="1" x14ac:dyDescent="0.35"/>
    <row r="358" ht="16.5" customHeight="1" x14ac:dyDescent="0.35"/>
    <row r="359" ht="16.5" customHeight="1" x14ac:dyDescent="0.35"/>
    <row r="360" ht="16.5" customHeight="1" x14ac:dyDescent="0.35"/>
    <row r="361" ht="16.5" customHeight="1" x14ac:dyDescent="0.35"/>
    <row r="362" ht="16.5" customHeight="1" x14ac:dyDescent="0.35"/>
    <row r="363" ht="16.5" customHeight="1" x14ac:dyDescent="0.35"/>
    <row r="364" ht="16.5" customHeight="1" x14ac:dyDescent="0.35"/>
    <row r="365" ht="16.5" customHeight="1" x14ac:dyDescent="0.35"/>
    <row r="366" ht="16.5" customHeight="1" x14ac:dyDescent="0.35"/>
    <row r="367" ht="16.5" customHeight="1" x14ac:dyDescent="0.35"/>
    <row r="368" ht="16.5" customHeight="1" x14ac:dyDescent="0.35"/>
    <row r="369" ht="16.5" customHeight="1" x14ac:dyDescent="0.35"/>
    <row r="370" ht="16.5" customHeight="1" x14ac:dyDescent="0.35"/>
    <row r="371" ht="16.5" customHeight="1" x14ac:dyDescent="0.35"/>
    <row r="372" ht="16.5" customHeight="1" x14ac:dyDescent="0.35"/>
    <row r="373" ht="16.5" customHeight="1" x14ac:dyDescent="0.35"/>
    <row r="374" ht="16.5" customHeight="1" x14ac:dyDescent="0.35"/>
    <row r="375" ht="16.5" customHeight="1" x14ac:dyDescent="0.35"/>
    <row r="376" ht="16.5" customHeight="1" x14ac:dyDescent="0.35"/>
    <row r="377" ht="16.5" customHeight="1" x14ac:dyDescent="0.35"/>
    <row r="378" ht="16.5" customHeight="1" x14ac:dyDescent="0.35"/>
    <row r="379" ht="16.5" customHeight="1" x14ac:dyDescent="0.35"/>
    <row r="380" ht="16.5" customHeight="1" x14ac:dyDescent="0.35"/>
    <row r="381" ht="16.5" customHeight="1" x14ac:dyDescent="0.35"/>
    <row r="382" ht="16.5" customHeight="1" x14ac:dyDescent="0.35"/>
    <row r="383" ht="16.5" customHeight="1" x14ac:dyDescent="0.35"/>
    <row r="384" ht="16.5" customHeight="1" x14ac:dyDescent="0.35"/>
    <row r="385" ht="16.5" customHeight="1" x14ac:dyDescent="0.35"/>
    <row r="386" ht="16.5" customHeight="1" x14ac:dyDescent="0.35"/>
    <row r="387" ht="16.5" customHeight="1" x14ac:dyDescent="0.35"/>
    <row r="388" ht="16.5" customHeight="1" x14ac:dyDescent="0.35"/>
    <row r="389" ht="16.5" customHeight="1" x14ac:dyDescent="0.35"/>
    <row r="390" ht="16.5" customHeight="1" x14ac:dyDescent="0.35"/>
    <row r="391" ht="16.5" customHeight="1" x14ac:dyDescent="0.35"/>
    <row r="392" ht="16.5" customHeight="1" x14ac:dyDescent="0.35"/>
    <row r="393" ht="16.5" customHeight="1" x14ac:dyDescent="0.35"/>
    <row r="394" ht="16.5" customHeight="1" x14ac:dyDescent="0.35"/>
    <row r="395" ht="16.5" customHeight="1" x14ac:dyDescent="0.35"/>
    <row r="396" ht="16.5" customHeight="1" x14ac:dyDescent="0.35"/>
    <row r="397" ht="16.5" customHeight="1" x14ac:dyDescent="0.35"/>
    <row r="398" ht="16.5" customHeight="1" x14ac:dyDescent="0.35"/>
    <row r="399" ht="16.5" customHeight="1" x14ac:dyDescent="0.35"/>
    <row r="400" ht="16.5" customHeight="1" x14ac:dyDescent="0.35"/>
    <row r="401" ht="16.5" customHeight="1" x14ac:dyDescent="0.35"/>
    <row r="402" ht="16.5" customHeight="1" x14ac:dyDescent="0.35"/>
    <row r="403" ht="16.5" customHeight="1" x14ac:dyDescent="0.35"/>
    <row r="404" ht="16.5" customHeight="1" x14ac:dyDescent="0.35"/>
    <row r="405" ht="16.5" customHeight="1" x14ac:dyDescent="0.35"/>
    <row r="406" ht="16.5" customHeight="1" x14ac:dyDescent="0.35"/>
    <row r="407" ht="16.5" customHeight="1" x14ac:dyDescent="0.35"/>
    <row r="408" ht="16.5" customHeight="1" x14ac:dyDescent="0.35"/>
    <row r="409" ht="16.5" customHeight="1" x14ac:dyDescent="0.35"/>
    <row r="410" ht="16.5" customHeight="1" x14ac:dyDescent="0.35"/>
    <row r="411" ht="16.5" customHeight="1" x14ac:dyDescent="0.35"/>
    <row r="412" ht="16.5" customHeight="1" x14ac:dyDescent="0.35"/>
    <row r="413" ht="16.5" customHeight="1" x14ac:dyDescent="0.35"/>
    <row r="414" ht="16.5" customHeight="1" x14ac:dyDescent="0.35"/>
    <row r="415" ht="16.5" customHeight="1" x14ac:dyDescent="0.35"/>
    <row r="416" ht="16.5" customHeight="1" x14ac:dyDescent="0.35"/>
    <row r="417" ht="16.5" customHeight="1" x14ac:dyDescent="0.35"/>
    <row r="418" ht="16.5" customHeight="1" x14ac:dyDescent="0.35"/>
    <row r="419" ht="16.5" customHeight="1" x14ac:dyDescent="0.35"/>
    <row r="420" ht="16.5" customHeight="1" x14ac:dyDescent="0.35"/>
    <row r="421" ht="16.5" customHeight="1" x14ac:dyDescent="0.35"/>
    <row r="422" ht="16.5" customHeight="1" x14ac:dyDescent="0.35"/>
    <row r="423" ht="16.5" customHeight="1" x14ac:dyDescent="0.35"/>
    <row r="424" ht="16.5" customHeight="1" x14ac:dyDescent="0.35"/>
    <row r="425" ht="16.5" customHeight="1" x14ac:dyDescent="0.35"/>
    <row r="426" ht="16.5" customHeight="1" x14ac:dyDescent="0.35"/>
    <row r="427" ht="16.5" customHeight="1" x14ac:dyDescent="0.35"/>
    <row r="428" ht="16.5" customHeight="1" x14ac:dyDescent="0.35"/>
    <row r="429" ht="16.5" customHeight="1" x14ac:dyDescent="0.35"/>
    <row r="430" ht="16.5" customHeight="1" x14ac:dyDescent="0.35"/>
    <row r="431" ht="16.5" customHeight="1" x14ac:dyDescent="0.35"/>
    <row r="432" ht="16.5" customHeight="1" x14ac:dyDescent="0.35"/>
    <row r="433" ht="16.5" customHeight="1" x14ac:dyDescent="0.35"/>
    <row r="434" ht="16.5" customHeight="1" x14ac:dyDescent="0.35"/>
    <row r="435" ht="16.5" customHeight="1" x14ac:dyDescent="0.35"/>
    <row r="436" ht="16.5" customHeight="1" x14ac:dyDescent="0.35"/>
    <row r="437" ht="16.5" customHeight="1" x14ac:dyDescent="0.35"/>
    <row r="438" ht="16.5" customHeight="1" x14ac:dyDescent="0.35"/>
    <row r="439" ht="16.5" customHeight="1" x14ac:dyDescent="0.35"/>
    <row r="440" ht="16.5" customHeight="1" x14ac:dyDescent="0.35"/>
    <row r="441" ht="16.5" customHeight="1" x14ac:dyDescent="0.35"/>
    <row r="442" ht="16.5" customHeight="1" x14ac:dyDescent="0.35"/>
    <row r="443" ht="16.5" customHeight="1" x14ac:dyDescent="0.35"/>
    <row r="444" ht="16.5" customHeight="1" x14ac:dyDescent="0.35"/>
    <row r="445" ht="16.5" customHeight="1" x14ac:dyDescent="0.35"/>
    <row r="446" ht="16.5" customHeight="1" x14ac:dyDescent="0.35"/>
    <row r="447" ht="16.5" customHeight="1" x14ac:dyDescent="0.35"/>
    <row r="448" ht="16.5" customHeight="1" x14ac:dyDescent="0.35"/>
    <row r="449" ht="16.5" customHeight="1" x14ac:dyDescent="0.35"/>
    <row r="450" ht="16.5" customHeight="1" x14ac:dyDescent="0.35"/>
    <row r="451" ht="16.5" customHeight="1" x14ac:dyDescent="0.35"/>
    <row r="452" ht="16.5" customHeight="1" x14ac:dyDescent="0.35"/>
    <row r="453" ht="16.5" customHeight="1" x14ac:dyDescent="0.35"/>
    <row r="454" ht="16.5" customHeight="1" x14ac:dyDescent="0.35"/>
    <row r="455" ht="16.5" customHeight="1" x14ac:dyDescent="0.35"/>
    <row r="456" ht="16.5" customHeight="1" x14ac:dyDescent="0.35"/>
    <row r="457" ht="16.5" customHeight="1" x14ac:dyDescent="0.35"/>
    <row r="458" ht="16.5" customHeight="1" x14ac:dyDescent="0.35"/>
    <row r="459" ht="16.5" customHeight="1" x14ac:dyDescent="0.35"/>
    <row r="460" ht="16.5" customHeight="1" x14ac:dyDescent="0.35"/>
    <row r="461" ht="16.5" customHeight="1" x14ac:dyDescent="0.35"/>
    <row r="462" ht="16.5" customHeight="1" x14ac:dyDescent="0.35"/>
    <row r="463" ht="16.5" customHeight="1" x14ac:dyDescent="0.35"/>
    <row r="464" ht="16.5" customHeight="1" x14ac:dyDescent="0.35"/>
    <row r="465" ht="16.5" customHeight="1" x14ac:dyDescent="0.35"/>
    <row r="466" ht="16.5" customHeight="1" x14ac:dyDescent="0.35"/>
    <row r="467" ht="16.5" customHeight="1" x14ac:dyDescent="0.35"/>
    <row r="468" ht="16.5" customHeight="1" x14ac:dyDescent="0.35"/>
    <row r="469" ht="16.5" customHeight="1" x14ac:dyDescent="0.35"/>
    <row r="470" ht="16.5" customHeight="1" x14ac:dyDescent="0.35"/>
    <row r="471" ht="16.5" customHeight="1" x14ac:dyDescent="0.35"/>
    <row r="472" ht="16.5" customHeight="1" x14ac:dyDescent="0.35"/>
    <row r="473" ht="16.5" customHeight="1" x14ac:dyDescent="0.35"/>
    <row r="474" ht="16.5" customHeight="1" x14ac:dyDescent="0.35"/>
    <row r="475" ht="16.5" customHeight="1" x14ac:dyDescent="0.35"/>
    <row r="476" ht="16.5" customHeight="1" x14ac:dyDescent="0.35"/>
    <row r="477" ht="16.5" customHeight="1" x14ac:dyDescent="0.35"/>
    <row r="478" ht="16.5" customHeight="1" x14ac:dyDescent="0.35"/>
    <row r="479" ht="16.5" customHeight="1" x14ac:dyDescent="0.35"/>
    <row r="480" ht="16.5" customHeight="1" x14ac:dyDescent="0.35"/>
    <row r="481" ht="16.5" customHeight="1" x14ac:dyDescent="0.35"/>
    <row r="482" ht="16.5" customHeight="1" x14ac:dyDescent="0.35"/>
    <row r="483" ht="16.5" customHeight="1" x14ac:dyDescent="0.35"/>
    <row r="484" ht="16.5" customHeight="1" x14ac:dyDescent="0.35"/>
    <row r="485" ht="16.5" customHeight="1" x14ac:dyDescent="0.35"/>
    <row r="486" ht="16.5" customHeight="1" x14ac:dyDescent="0.35"/>
    <row r="487" ht="16.5" customHeight="1" x14ac:dyDescent="0.35"/>
    <row r="488" ht="16.5" customHeight="1" x14ac:dyDescent="0.35"/>
    <row r="489" ht="16.5" customHeight="1" x14ac:dyDescent="0.35"/>
    <row r="490" ht="16.5" customHeight="1" x14ac:dyDescent="0.35"/>
    <row r="491" ht="16.5" customHeight="1" x14ac:dyDescent="0.35"/>
    <row r="492" ht="16.5" customHeight="1" x14ac:dyDescent="0.35"/>
    <row r="493" ht="16.5" customHeight="1" x14ac:dyDescent="0.35"/>
    <row r="494" ht="16.5" customHeight="1" x14ac:dyDescent="0.35"/>
    <row r="495" ht="16.5" customHeight="1" x14ac:dyDescent="0.35"/>
    <row r="496" ht="16.5" customHeight="1" x14ac:dyDescent="0.35"/>
    <row r="497" ht="16.5" customHeight="1" x14ac:dyDescent="0.35"/>
    <row r="498" ht="16.5" customHeight="1" x14ac:dyDescent="0.35"/>
    <row r="499" ht="16.5" customHeight="1" x14ac:dyDescent="0.35"/>
    <row r="500" ht="16.5" customHeight="1" x14ac:dyDescent="0.35"/>
    <row r="501" ht="16.5" customHeight="1" x14ac:dyDescent="0.35"/>
    <row r="502" ht="16.5" customHeight="1" x14ac:dyDescent="0.35"/>
    <row r="503" ht="16.5" customHeight="1" x14ac:dyDescent="0.35"/>
    <row r="504" ht="16.5" customHeight="1" x14ac:dyDescent="0.35"/>
    <row r="505" ht="16.5" customHeight="1" x14ac:dyDescent="0.35"/>
    <row r="506" ht="16.5" customHeight="1" x14ac:dyDescent="0.35"/>
    <row r="507" ht="16.5" customHeight="1" x14ac:dyDescent="0.35"/>
    <row r="508" ht="16.5" customHeight="1" x14ac:dyDescent="0.35"/>
    <row r="509" ht="16.5" customHeight="1" x14ac:dyDescent="0.35"/>
    <row r="510" ht="16.5" customHeight="1" x14ac:dyDescent="0.35"/>
    <row r="511" ht="16.5" customHeight="1" x14ac:dyDescent="0.35"/>
    <row r="512" ht="16.5" customHeight="1" x14ac:dyDescent="0.35"/>
    <row r="513" ht="16.5" customHeight="1" x14ac:dyDescent="0.35"/>
    <row r="514" ht="16.5" customHeight="1" x14ac:dyDescent="0.35"/>
    <row r="515" ht="16.5" customHeight="1" x14ac:dyDescent="0.35"/>
    <row r="516" ht="16.5" customHeight="1" x14ac:dyDescent="0.35"/>
    <row r="517" ht="16.5" customHeight="1" x14ac:dyDescent="0.35"/>
    <row r="518" ht="16.5" customHeight="1" x14ac:dyDescent="0.35"/>
    <row r="519" ht="16.5" customHeight="1" x14ac:dyDescent="0.35"/>
    <row r="520" ht="16.5" customHeight="1" x14ac:dyDescent="0.35"/>
    <row r="521" ht="16.5" customHeight="1" x14ac:dyDescent="0.35"/>
    <row r="522" ht="16.5" customHeight="1" x14ac:dyDescent="0.35"/>
    <row r="523" ht="16.5" customHeight="1" x14ac:dyDescent="0.35"/>
    <row r="524" ht="16.5" customHeight="1" x14ac:dyDescent="0.35"/>
    <row r="525" ht="16.5" customHeight="1" x14ac:dyDescent="0.35"/>
    <row r="526" ht="16.5" customHeight="1" x14ac:dyDescent="0.35"/>
    <row r="527" ht="16.5" customHeight="1" x14ac:dyDescent="0.35"/>
    <row r="528" ht="16.5" customHeight="1" x14ac:dyDescent="0.35"/>
    <row r="529" ht="16.5" customHeight="1" x14ac:dyDescent="0.35"/>
    <row r="530" ht="16.5" customHeight="1" x14ac:dyDescent="0.35"/>
    <row r="531" ht="16.5" customHeight="1" x14ac:dyDescent="0.35"/>
    <row r="532" ht="16.5" customHeight="1" x14ac:dyDescent="0.35"/>
    <row r="533" ht="16.5" customHeight="1" x14ac:dyDescent="0.35"/>
    <row r="534" ht="16.5" customHeight="1" x14ac:dyDescent="0.35"/>
    <row r="535" ht="16.5" customHeight="1" x14ac:dyDescent="0.35"/>
    <row r="536" ht="16.5" customHeight="1" x14ac:dyDescent="0.35"/>
    <row r="537" ht="16.5" customHeight="1" x14ac:dyDescent="0.35"/>
    <row r="538" ht="16.5" customHeight="1" x14ac:dyDescent="0.35"/>
    <row r="539" ht="16.5" customHeight="1" x14ac:dyDescent="0.35"/>
    <row r="540" ht="16.5" customHeight="1" x14ac:dyDescent="0.35"/>
    <row r="541" ht="16.5" customHeight="1" x14ac:dyDescent="0.35"/>
    <row r="542" ht="16.5" customHeight="1" x14ac:dyDescent="0.35"/>
    <row r="543" ht="16.5" customHeight="1" x14ac:dyDescent="0.35"/>
    <row r="544" ht="16.5" customHeight="1" x14ac:dyDescent="0.35"/>
    <row r="545" ht="16.5" customHeight="1" x14ac:dyDescent="0.35"/>
    <row r="546" ht="16.5" customHeight="1" x14ac:dyDescent="0.35"/>
    <row r="547" ht="16.5" customHeight="1" x14ac:dyDescent="0.35"/>
    <row r="548" ht="16.5" customHeight="1" x14ac:dyDescent="0.35"/>
    <row r="549" ht="16.5" customHeight="1" x14ac:dyDescent="0.35"/>
    <row r="550" ht="16.5" customHeight="1" x14ac:dyDescent="0.35"/>
    <row r="551" ht="16.5" customHeight="1" x14ac:dyDescent="0.35"/>
    <row r="552" ht="16.5" customHeight="1" x14ac:dyDescent="0.35"/>
    <row r="553" ht="16.5" customHeight="1" x14ac:dyDescent="0.35"/>
    <row r="554" ht="16.5" customHeight="1" x14ac:dyDescent="0.35"/>
    <row r="555" ht="16.5" customHeight="1" x14ac:dyDescent="0.35"/>
    <row r="556" ht="16.5" customHeight="1" x14ac:dyDescent="0.35"/>
    <row r="557" ht="16.5" customHeight="1" x14ac:dyDescent="0.35"/>
    <row r="558" ht="16.5" customHeight="1" x14ac:dyDescent="0.35"/>
    <row r="559" ht="16.5" customHeight="1" x14ac:dyDescent="0.35"/>
    <row r="560" ht="16.5" customHeight="1" x14ac:dyDescent="0.35"/>
    <row r="561" ht="16.5" customHeight="1" x14ac:dyDescent="0.35"/>
    <row r="562" ht="16.5" customHeight="1" x14ac:dyDescent="0.35"/>
    <row r="563" ht="16.5" customHeight="1" x14ac:dyDescent="0.35"/>
    <row r="564" ht="16.5" customHeight="1" x14ac:dyDescent="0.35"/>
    <row r="565" ht="16.5" customHeight="1" x14ac:dyDescent="0.35"/>
    <row r="566" ht="16.5" customHeight="1" x14ac:dyDescent="0.35"/>
    <row r="567" ht="16.5" customHeight="1" x14ac:dyDescent="0.35"/>
    <row r="568" ht="16.5" customHeight="1" x14ac:dyDescent="0.35"/>
    <row r="569" ht="16.5" customHeight="1" x14ac:dyDescent="0.35"/>
    <row r="570" ht="16.5" customHeight="1" x14ac:dyDescent="0.35"/>
    <row r="571" ht="16.5" customHeight="1" x14ac:dyDescent="0.35"/>
    <row r="572" ht="16.5" customHeight="1" x14ac:dyDescent="0.35"/>
    <row r="573" ht="16.5" customHeight="1" x14ac:dyDescent="0.35"/>
    <row r="574" ht="16.5" customHeight="1" x14ac:dyDescent="0.35"/>
    <row r="575" ht="16.5" customHeight="1" x14ac:dyDescent="0.35"/>
    <row r="576" ht="16.5" customHeight="1" x14ac:dyDescent="0.35"/>
    <row r="577" ht="16.5" customHeight="1" x14ac:dyDescent="0.35"/>
    <row r="578" ht="16.5" customHeight="1" x14ac:dyDescent="0.35"/>
    <row r="579" ht="16.5" customHeight="1" x14ac:dyDescent="0.35"/>
    <row r="580" ht="16.5" customHeight="1" x14ac:dyDescent="0.35"/>
    <row r="581" ht="16.5" customHeight="1" x14ac:dyDescent="0.35"/>
    <row r="582" ht="16.5" customHeight="1" x14ac:dyDescent="0.35"/>
    <row r="583" ht="16.5" customHeight="1" x14ac:dyDescent="0.35"/>
    <row r="584" ht="16.5" customHeight="1" x14ac:dyDescent="0.35"/>
    <row r="585" ht="16.5" customHeight="1" x14ac:dyDescent="0.35"/>
    <row r="586" ht="16.5" customHeight="1" x14ac:dyDescent="0.35"/>
    <row r="587" ht="16.5" customHeight="1" x14ac:dyDescent="0.35"/>
    <row r="588" ht="16.5" customHeight="1" x14ac:dyDescent="0.35"/>
    <row r="589" ht="16.5" customHeight="1" x14ac:dyDescent="0.35"/>
    <row r="590" ht="16.5" customHeight="1" x14ac:dyDescent="0.35"/>
    <row r="591" ht="16.5" customHeight="1" x14ac:dyDescent="0.35"/>
    <row r="592" ht="16.5" customHeight="1" x14ac:dyDescent="0.35"/>
    <row r="593" ht="16.5" customHeight="1" x14ac:dyDescent="0.35"/>
    <row r="594" ht="16.5" customHeight="1" x14ac:dyDescent="0.35"/>
    <row r="595" ht="16.5" customHeight="1" x14ac:dyDescent="0.35"/>
    <row r="596" ht="16.5" customHeight="1" x14ac:dyDescent="0.35"/>
    <row r="597" ht="16.5" customHeight="1" x14ac:dyDescent="0.35"/>
    <row r="598" ht="16.5" customHeight="1" x14ac:dyDescent="0.35"/>
    <row r="599" ht="16.5" customHeight="1" x14ac:dyDescent="0.35"/>
    <row r="600" ht="16.5" customHeight="1" x14ac:dyDescent="0.35"/>
    <row r="601" ht="16.5" customHeight="1" x14ac:dyDescent="0.35"/>
    <row r="602" ht="16.5" customHeight="1" x14ac:dyDescent="0.35"/>
    <row r="603" ht="16.5" customHeight="1" x14ac:dyDescent="0.35"/>
    <row r="604" ht="16.5" customHeight="1" x14ac:dyDescent="0.35"/>
    <row r="605" ht="16.5" customHeight="1" x14ac:dyDescent="0.35"/>
    <row r="606" ht="16.5" customHeight="1" x14ac:dyDescent="0.35"/>
    <row r="607" ht="16.5" customHeight="1" x14ac:dyDescent="0.35"/>
    <row r="608" ht="16.5" customHeight="1" x14ac:dyDescent="0.35"/>
    <row r="609" ht="16.5" customHeight="1" x14ac:dyDescent="0.35"/>
    <row r="610" ht="16.5" customHeight="1" x14ac:dyDescent="0.35"/>
    <row r="611" ht="16.5" customHeight="1" x14ac:dyDescent="0.35"/>
    <row r="612" ht="16.5" customHeight="1" x14ac:dyDescent="0.35"/>
    <row r="613" ht="16.5" customHeight="1" x14ac:dyDescent="0.35"/>
    <row r="614" ht="16.5" customHeight="1" x14ac:dyDescent="0.35"/>
    <row r="615" ht="16.5" customHeight="1" x14ac:dyDescent="0.35"/>
    <row r="616" ht="16.5" customHeight="1" x14ac:dyDescent="0.35"/>
    <row r="617" ht="16.5" customHeight="1" x14ac:dyDescent="0.35"/>
    <row r="618" ht="16.5" customHeight="1" x14ac:dyDescent="0.35"/>
    <row r="619" ht="16.5" customHeight="1" x14ac:dyDescent="0.35"/>
    <row r="620" ht="16.5" customHeight="1" x14ac:dyDescent="0.35"/>
    <row r="621" ht="16.5" customHeight="1" x14ac:dyDescent="0.35"/>
    <row r="622" ht="16.5" customHeight="1" x14ac:dyDescent="0.35"/>
    <row r="623" ht="16.5" customHeight="1" x14ac:dyDescent="0.35"/>
    <row r="624" ht="16.5" customHeight="1" x14ac:dyDescent="0.35"/>
    <row r="625" ht="16.5" customHeight="1" x14ac:dyDescent="0.35"/>
    <row r="626" ht="16.5" customHeight="1" x14ac:dyDescent="0.35"/>
    <row r="627" ht="16.5" customHeight="1" x14ac:dyDescent="0.35"/>
    <row r="628" ht="16.5" customHeight="1" x14ac:dyDescent="0.35"/>
    <row r="629" ht="16.5" customHeight="1" x14ac:dyDescent="0.35"/>
    <row r="630" ht="16.5" customHeight="1" x14ac:dyDescent="0.35"/>
    <row r="631" ht="16.5" customHeight="1" x14ac:dyDescent="0.35"/>
    <row r="632" ht="16.5" customHeight="1" x14ac:dyDescent="0.35"/>
    <row r="633" ht="16.5" customHeight="1" x14ac:dyDescent="0.35"/>
    <row r="634" ht="16.5" customHeight="1" x14ac:dyDescent="0.35"/>
    <row r="635" ht="16.5" customHeight="1" x14ac:dyDescent="0.35"/>
    <row r="636" ht="16.5" customHeight="1" x14ac:dyDescent="0.35"/>
    <row r="637" ht="16.5" customHeight="1" x14ac:dyDescent="0.35"/>
    <row r="638" ht="16.5" customHeight="1" x14ac:dyDescent="0.35"/>
    <row r="639" ht="16.5" customHeight="1" x14ac:dyDescent="0.35"/>
    <row r="640" ht="16.5" customHeight="1" x14ac:dyDescent="0.35"/>
    <row r="641" ht="16.5" customHeight="1" x14ac:dyDescent="0.35"/>
    <row r="642" ht="16.5" customHeight="1" x14ac:dyDescent="0.35"/>
    <row r="643" ht="16.5" customHeight="1" x14ac:dyDescent="0.35"/>
    <row r="644" ht="16.5" customHeight="1" x14ac:dyDescent="0.35"/>
    <row r="645" ht="16.5" customHeight="1" x14ac:dyDescent="0.35"/>
    <row r="646" ht="16.5" customHeight="1" x14ac:dyDescent="0.35"/>
    <row r="647" ht="16.5" customHeight="1" x14ac:dyDescent="0.35"/>
    <row r="648" ht="16.5" customHeight="1" x14ac:dyDescent="0.35"/>
    <row r="649" ht="16.5" customHeight="1" x14ac:dyDescent="0.35"/>
    <row r="650" ht="16.5" customHeight="1" x14ac:dyDescent="0.35"/>
    <row r="651" ht="16.5" customHeight="1" x14ac:dyDescent="0.35"/>
    <row r="652" ht="16.5" customHeight="1" x14ac:dyDescent="0.35"/>
    <row r="653" ht="16.5" customHeight="1" x14ac:dyDescent="0.35"/>
    <row r="654" ht="16.5" customHeight="1" x14ac:dyDescent="0.35"/>
    <row r="655" ht="16.5" customHeight="1" x14ac:dyDescent="0.35"/>
    <row r="656" ht="16.5" customHeight="1" x14ac:dyDescent="0.35"/>
    <row r="657" ht="16.5" customHeight="1" x14ac:dyDescent="0.35"/>
    <row r="658" ht="16.5" customHeight="1" x14ac:dyDescent="0.35"/>
    <row r="659" ht="16.5" customHeight="1" x14ac:dyDescent="0.35"/>
    <row r="660" ht="16.5" customHeight="1" x14ac:dyDescent="0.35"/>
    <row r="661" ht="16.5" customHeight="1" x14ac:dyDescent="0.35"/>
    <row r="662" ht="16.5" customHeight="1" x14ac:dyDescent="0.35"/>
    <row r="663" ht="16.5" customHeight="1" x14ac:dyDescent="0.35"/>
    <row r="664" ht="16.5" customHeight="1" x14ac:dyDescent="0.35"/>
    <row r="665" ht="16.5" customHeight="1" x14ac:dyDescent="0.35"/>
    <row r="666" ht="16.5" customHeight="1" x14ac:dyDescent="0.35"/>
    <row r="667" ht="16.5" customHeight="1" x14ac:dyDescent="0.35"/>
    <row r="668" ht="16.5" customHeight="1" x14ac:dyDescent="0.35"/>
    <row r="669" ht="16.5" customHeight="1" x14ac:dyDescent="0.35"/>
    <row r="670" ht="16.5" customHeight="1" x14ac:dyDescent="0.35"/>
    <row r="671" ht="16.5" customHeight="1" x14ac:dyDescent="0.35"/>
    <row r="672" ht="16.5" customHeight="1" x14ac:dyDescent="0.35"/>
    <row r="673" ht="16.5" customHeight="1" x14ac:dyDescent="0.35"/>
    <row r="674" ht="16.5" customHeight="1" x14ac:dyDescent="0.35"/>
    <row r="675" ht="16.5" customHeight="1" x14ac:dyDescent="0.35"/>
    <row r="676" ht="16.5" customHeight="1" x14ac:dyDescent="0.35"/>
    <row r="677" ht="16.5" customHeight="1" x14ac:dyDescent="0.35"/>
    <row r="678" ht="16.5" customHeight="1" x14ac:dyDescent="0.35"/>
    <row r="679" ht="16.5" customHeight="1" x14ac:dyDescent="0.35"/>
    <row r="680" ht="16.5" customHeight="1" x14ac:dyDescent="0.35"/>
    <row r="681" ht="16.5" customHeight="1" x14ac:dyDescent="0.35"/>
    <row r="682" ht="16.5" customHeight="1" x14ac:dyDescent="0.35"/>
    <row r="683" ht="16.5" customHeight="1" x14ac:dyDescent="0.35"/>
    <row r="684" ht="16.5" customHeight="1" x14ac:dyDescent="0.35"/>
    <row r="685" ht="16.5" customHeight="1" x14ac:dyDescent="0.35"/>
    <row r="686" ht="16.5" customHeight="1" x14ac:dyDescent="0.35"/>
    <row r="687" ht="16.5" customHeight="1" x14ac:dyDescent="0.35"/>
    <row r="688" ht="16.5" customHeight="1" x14ac:dyDescent="0.35"/>
    <row r="689" ht="16.5" customHeight="1" x14ac:dyDescent="0.35"/>
    <row r="690" ht="16.5" customHeight="1" x14ac:dyDescent="0.35"/>
    <row r="691" ht="16.5" customHeight="1" x14ac:dyDescent="0.35"/>
    <row r="692" ht="16.5" customHeight="1" x14ac:dyDescent="0.35"/>
    <row r="693" ht="16.5" customHeight="1" x14ac:dyDescent="0.35"/>
    <row r="694" ht="16.5" customHeight="1" x14ac:dyDescent="0.35"/>
    <row r="695" ht="16.5" customHeight="1" x14ac:dyDescent="0.35"/>
    <row r="696" ht="16.5" customHeight="1" x14ac:dyDescent="0.35"/>
    <row r="697" ht="16.5" customHeight="1" x14ac:dyDescent="0.35"/>
    <row r="698" ht="16.5" customHeight="1" x14ac:dyDescent="0.35"/>
    <row r="699" ht="16.5" customHeight="1" x14ac:dyDescent="0.35"/>
    <row r="700" ht="16.5" customHeight="1" x14ac:dyDescent="0.35"/>
    <row r="701" ht="16.5" customHeight="1" x14ac:dyDescent="0.35"/>
    <row r="702" ht="16.5" customHeight="1" x14ac:dyDescent="0.35"/>
    <row r="703" ht="16.5" customHeight="1" x14ac:dyDescent="0.35"/>
    <row r="704" ht="16.5" customHeight="1" x14ac:dyDescent="0.35"/>
    <row r="705" ht="16.5" customHeight="1" x14ac:dyDescent="0.35"/>
    <row r="706" ht="16.5" customHeight="1" x14ac:dyDescent="0.35"/>
    <row r="707" ht="16.5" customHeight="1" x14ac:dyDescent="0.35"/>
    <row r="708" ht="16.5" customHeight="1" x14ac:dyDescent="0.35"/>
    <row r="709" ht="16.5" customHeight="1" x14ac:dyDescent="0.35"/>
    <row r="710" ht="16.5" customHeight="1" x14ac:dyDescent="0.35"/>
    <row r="711" ht="16.5" customHeight="1" x14ac:dyDescent="0.35"/>
    <row r="712" ht="16.5" customHeight="1" x14ac:dyDescent="0.35"/>
    <row r="713" ht="16.5" customHeight="1" x14ac:dyDescent="0.35"/>
    <row r="714" ht="16.5" customHeight="1" x14ac:dyDescent="0.35"/>
    <row r="715" ht="16.5" customHeight="1" x14ac:dyDescent="0.35"/>
    <row r="716" ht="16.5" customHeight="1" x14ac:dyDescent="0.35"/>
    <row r="717" ht="16.5" customHeight="1" x14ac:dyDescent="0.35"/>
    <row r="718" ht="16.5" customHeight="1" x14ac:dyDescent="0.35"/>
    <row r="719" ht="16.5" customHeight="1" x14ac:dyDescent="0.35"/>
    <row r="720" ht="16.5" customHeight="1" x14ac:dyDescent="0.35"/>
    <row r="721" ht="16.5" customHeight="1" x14ac:dyDescent="0.35"/>
    <row r="722" ht="16.5" customHeight="1" x14ac:dyDescent="0.35"/>
    <row r="723" ht="16.5" customHeight="1" x14ac:dyDescent="0.35"/>
    <row r="724" ht="16.5" customHeight="1" x14ac:dyDescent="0.35"/>
    <row r="725" ht="16.5" customHeight="1" x14ac:dyDescent="0.35"/>
    <row r="726" ht="16.5" customHeight="1" x14ac:dyDescent="0.35"/>
    <row r="727" ht="16.5" customHeight="1" x14ac:dyDescent="0.35"/>
    <row r="728" ht="16.5" customHeight="1" x14ac:dyDescent="0.35"/>
    <row r="729" ht="16.5" customHeight="1" x14ac:dyDescent="0.35"/>
    <row r="730" ht="16.5" customHeight="1" x14ac:dyDescent="0.35"/>
    <row r="731" ht="16.5" customHeight="1" x14ac:dyDescent="0.35"/>
    <row r="732" ht="16.5" customHeight="1" x14ac:dyDescent="0.35"/>
    <row r="733" ht="16.5" customHeight="1" x14ac:dyDescent="0.35"/>
    <row r="734" ht="16.5" customHeight="1" x14ac:dyDescent="0.35"/>
    <row r="735" ht="16.5" customHeight="1" x14ac:dyDescent="0.35"/>
    <row r="736" ht="16.5" customHeight="1" x14ac:dyDescent="0.35"/>
    <row r="737" ht="16.5" customHeight="1" x14ac:dyDescent="0.35"/>
    <row r="738" ht="16.5" customHeight="1" x14ac:dyDescent="0.35"/>
    <row r="739" ht="16.5" customHeight="1" x14ac:dyDescent="0.35"/>
    <row r="740" ht="16.5" customHeight="1" x14ac:dyDescent="0.35"/>
    <row r="741" ht="16.5" customHeight="1" x14ac:dyDescent="0.35"/>
    <row r="742" ht="16.5" customHeight="1" x14ac:dyDescent="0.35"/>
    <row r="743" ht="16.5" customHeight="1" x14ac:dyDescent="0.35"/>
    <row r="744" ht="16.5" customHeight="1" x14ac:dyDescent="0.35"/>
    <row r="745" ht="16.5" customHeight="1" x14ac:dyDescent="0.35"/>
    <row r="746" ht="16.5" customHeight="1" x14ac:dyDescent="0.35"/>
    <row r="747" ht="16.5" customHeight="1" x14ac:dyDescent="0.35"/>
    <row r="748" ht="16.5" customHeight="1" x14ac:dyDescent="0.35"/>
    <row r="749" ht="16.5" customHeight="1" x14ac:dyDescent="0.35"/>
    <row r="750" ht="16.5" customHeight="1" x14ac:dyDescent="0.35"/>
    <row r="751" ht="16.5" customHeight="1" x14ac:dyDescent="0.35"/>
    <row r="752" ht="16.5" customHeight="1" x14ac:dyDescent="0.35"/>
    <row r="753" ht="16.5" customHeight="1" x14ac:dyDescent="0.35"/>
    <row r="754" ht="16.5" customHeight="1" x14ac:dyDescent="0.35"/>
    <row r="755" ht="16.5" customHeight="1" x14ac:dyDescent="0.35"/>
    <row r="756" ht="16.5" customHeight="1" x14ac:dyDescent="0.35"/>
    <row r="757" ht="16.5" customHeight="1" x14ac:dyDescent="0.35"/>
    <row r="758" ht="16.5" customHeight="1" x14ac:dyDescent="0.35"/>
    <row r="759" ht="16.5" customHeight="1" x14ac:dyDescent="0.35"/>
    <row r="760" ht="16.5" customHeight="1" x14ac:dyDescent="0.35"/>
    <row r="761" ht="16.5" customHeight="1" x14ac:dyDescent="0.35"/>
    <row r="762" ht="16.5" customHeight="1" x14ac:dyDescent="0.35"/>
    <row r="763" ht="16.5" customHeight="1" x14ac:dyDescent="0.35"/>
    <row r="764" ht="16.5" customHeight="1" x14ac:dyDescent="0.35"/>
    <row r="765" ht="16.5" customHeight="1" x14ac:dyDescent="0.35"/>
    <row r="766" ht="16.5" customHeight="1" x14ac:dyDescent="0.35"/>
    <row r="767" ht="16.5" customHeight="1" x14ac:dyDescent="0.35"/>
    <row r="768" ht="16.5" customHeight="1" x14ac:dyDescent="0.35"/>
    <row r="769" ht="16.5" customHeight="1" x14ac:dyDescent="0.35"/>
    <row r="770" ht="16.5" customHeight="1" x14ac:dyDescent="0.35"/>
    <row r="771" ht="16.5" customHeight="1" x14ac:dyDescent="0.35"/>
    <row r="772" ht="16.5" customHeight="1" x14ac:dyDescent="0.35"/>
    <row r="773" ht="16.5" customHeight="1" x14ac:dyDescent="0.35"/>
    <row r="774" ht="16.5" customHeight="1" x14ac:dyDescent="0.35"/>
    <row r="775" ht="16.5" customHeight="1" x14ac:dyDescent="0.35"/>
    <row r="776" ht="16.5" customHeight="1" x14ac:dyDescent="0.35"/>
    <row r="777" ht="16.5" customHeight="1" x14ac:dyDescent="0.35"/>
    <row r="778" ht="16.5" customHeight="1" x14ac:dyDescent="0.35"/>
    <row r="779" ht="16.5" customHeight="1" x14ac:dyDescent="0.35"/>
    <row r="780" ht="16.5" customHeight="1" x14ac:dyDescent="0.35"/>
    <row r="781" ht="16.5" customHeight="1" x14ac:dyDescent="0.35"/>
    <row r="782" ht="16.5" customHeight="1" x14ac:dyDescent="0.35"/>
    <row r="783" ht="16.5" customHeight="1" x14ac:dyDescent="0.35"/>
    <row r="784" ht="16.5" customHeight="1" x14ac:dyDescent="0.35"/>
    <row r="785" ht="16.5" customHeight="1" x14ac:dyDescent="0.35"/>
    <row r="786" ht="16.5" customHeight="1" x14ac:dyDescent="0.35"/>
    <row r="787" ht="16.5" customHeight="1" x14ac:dyDescent="0.35"/>
    <row r="788" ht="16.5" customHeight="1" x14ac:dyDescent="0.35"/>
    <row r="789" ht="16.5" customHeight="1" x14ac:dyDescent="0.35"/>
    <row r="790" ht="16.5" customHeight="1" x14ac:dyDescent="0.35"/>
    <row r="791" ht="16.5" customHeight="1" x14ac:dyDescent="0.35"/>
    <row r="792" ht="16.5" customHeight="1" x14ac:dyDescent="0.35"/>
    <row r="793" ht="16.5" customHeight="1" x14ac:dyDescent="0.35"/>
    <row r="794" ht="16.5" customHeight="1" x14ac:dyDescent="0.35"/>
    <row r="795" ht="16.5" customHeight="1" x14ac:dyDescent="0.35"/>
    <row r="796" ht="16.5" customHeight="1" x14ac:dyDescent="0.35"/>
    <row r="797" ht="16.5" customHeight="1" x14ac:dyDescent="0.35"/>
    <row r="798" ht="16.5" customHeight="1" x14ac:dyDescent="0.35"/>
    <row r="799" ht="16.5" customHeight="1" x14ac:dyDescent="0.35"/>
    <row r="800" ht="16.5" customHeight="1" x14ac:dyDescent="0.35"/>
    <row r="801" ht="16.5" customHeight="1" x14ac:dyDescent="0.35"/>
    <row r="802" ht="16.5" customHeight="1" x14ac:dyDescent="0.35"/>
    <row r="803" ht="16.5" customHeight="1" x14ac:dyDescent="0.35"/>
    <row r="804" ht="16.5" customHeight="1" x14ac:dyDescent="0.35"/>
    <row r="805" ht="16.5" customHeight="1" x14ac:dyDescent="0.35"/>
    <row r="806" ht="16.5" customHeight="1" x14ac:dyDescent="0.35"/>
    <row r="807" ht="16.5" customHeight="1" x14ac:dyDescent="0.35"/>
    <row r="808" ht="16.5" customHeight="1" x14ac:dyDescent="0.35"/>
    <row r="809" ht="16.5" customHeight="1" x14ac:dyDescent="0.35"/>
    <row r="810" ht="16.5" customHeight="1" x14ac:dyDescent="0.35"/>
    <row r="811" ht="16.5" customHeight="1" x14ac:dyDescent="0.35"/>
    <row r="812" ht="16.5" customHeight="1" x14ac:dyDescent="0.35"/>
    <row r="813" ht="16.5" customHeight="1" x14ac:dyDescent="0.35"/>
    <row r="814" ht="16.5" customHeight="1" x14ac:dyDescent="0.35"/>
    <row r="815" ht="16.5" customHeight="1" x14ac:dyDescent="0.35"/>
    <row r="816" ht="16.5" customHeight="1" x14ac:dyDescent="0.35"/>
    <row r="817" ht="16.5" customHeight="1" x14ac:dyDescent="0.35"/>
    <row r="818" ht="16.5" customHeight="1" x14ac:dyDescent="0.35"/>
    <row r="819" ht="16.5" customHeight="1" x14ac:dyDescent="0.35"/>
    <row r="820" ht="16.5" customHeight="1" x14ac:dyDescent="0.35"/>
    <row r="821" ht="16.5" customHeight="1" x14ac:dyDescent="0.35"/>
    <row r="822" ht="16.5" customHeight="1" x14ac:dyDescent="0.35"/>
    <row r="823" ht="16.5" customHeight="1" x14ac:dyDescent="0.35"/>
    <row r="824" ht="16.5" customHeight="1" x14ac:dyDescent="0.35"/>
    <row r="825" ht="16.5" customHeight="1" x14ac:dyDescent="0.35"/>
    <row r="826" ht="16.5" customHeight="1" x14ac:dyDescent="0.35"/>
    <row r="827" ht="16.5" customHeight="1" x14ac:dyDescent="0.35"/>
    <row r="828" ht="16.5" customHeight="1" x14ac:dyDescent="0.35"/>
    <row r="829" ht="16.5" customHeight="1" x14ac:dyDescent="0.35"/>
    <row r="830" ht="16.5" customHeight="1" x14ac:dyDescent="0.35"/>
    <row r="831" ht="16.5" customHeight="1" x14ac:dyDescent="0.35"/>
    <row r="832" ht="16.5" customHeight="1" x14ac:dyDescent="0.35"/>
    <row r="833" ht="16.5" customHeight="1" x14ac:dyDescent="0.35"/>
    <row r="834" ht="16.5" customHeight="1" x14ac:dyDescent="0.35"/>
    <row r="835" ht="16.5" customHeight="1" x14ac:dyDescent="0.35"/>
    <row r="836" ht="16.5" customHeight="1" x14ac:dyDescent="0.35"/>
    <row r="837" ht="16.5" customHeight="1" x14ac:dyDescent="0.35"/>
    <row r="838" ht="16.5" customHeight="1" x14ac:dyDescent="0.35"/>
    <row r="839" ht="16.5" customHeight="1" x14ac:dyDescent="0.35"/>
    <row r="840" ht="16.5" customHeight="1" x14ac:dyDescent="0.35"/>
    <row r="841" ht="16.5" customHeight="1" x14ac:dyDescent="0.35"/>
    <row r="842" ht="16.5" customHeight="1" x14ac:dyDescent="0.35"/>
    <row r="843" ht="16.5" customHeight="1" x14ac:dyDescent="0.35"/>
    <row r="844" ht="16.5" customHeight="1" x14ac:dyDescent="0.35"/>
    <row r="845" ht="16.5" customHeight="1" x14ac:dyDescent="0.35"/>
    <row r="846" ht="16.5" customHeight="1" x14ac:dyDescent="0.35"/>
    <row r="847" ht="16.5" customHeight="1" x14ac:dyDescent="0.35"/>
    <row r="848" ht="16.5" customHeight="1" x14ac:dyDescent="0.35"/>
    <row r="849" ht="16.5" customHeight="1" x14ac:dyDescent="0.35"/>
    <row r="850" ht="16.5" customHeight="1" x14ac:dyDescent="0.35"/>
    <row r="851" ht="16.5" customHeight="1" x14ac:dyDescent="0.35"/>
    <row r="852" ht="16.5" customHeight="1" x14ac:dyDescent="0.35"/>
    <row r="853" ht="16.5" customHeight="1" x14ac:dyDescent="0.35"/>
    <row r="854" ht="16.5" customHeight="1" x14ac:dyDescent="0.35"/>
    <row r="855" ht="16.5" customHeight="1" x14ac:dyDescent="0.35"/>
    <row r="856" ht="16.5" customHeight="1" x14ac:dyDescent="0.35"/>
    <row r="857" ht="16.5" customHeight="1" x14ac:dyDescent="0.35"/>
    <row r="858" ht="16.5" customHeight="1" x14ac:dyDescent="0.35"/>
    <row r="859" ht="16.5" customHeight="1" x14ac:dyDescent="0.35"/>
    <row r="860" ht="16.5" customHeight="1" x14ac:dyDescent="0.35"/>
    <row r="861" ht="16.5" customHeight="1" x14ac:dyDescent="0.35"/>
    <row r="862" ht="16.5" customHeight="1" x14ac:dyDescent="0.35"/>
    <row r="863" ht="16.5" customHeight="1" x14ac:dyDescent="0.35"/>
    <row r="864" ht="16.5" customHeight="1" x14ac:dyDescent="0.35"/>
    <row r="865" ht="16.5" customHeight="1" x14ac:dyDescent="0.35"/>
    <row r="866" ht="16.5" customHeight="1" x14ac:dyDescent="0.35"/>
    <row r="867" ht="16.5" customHeight="1" x14ac:dyDescent="0.35"/>
    <row r="868" ht="16.5" customHeight="1" x14ac:dyDescent="0.35"/>
    <row r="869" ht="16.5" customHeight="1" x14ac:dyDescent="0.35"/>
    <row r="870" ht="16.5" customHeight="1" x14ac:dyDescent="0.35"/>
    <row r="871" ht="16.5" customHeight="1" x14ac:dyDescent="0.35"/>
    <row r="872" ht="16.5" customHeight="1" x14ac:dyDescent="0.35"/>
    <row r="873" ht="16.5" customHeight="1" x14ac:dyDescent="0.35"/>
    <row r="874" ht="16.5" customHeight="1" x14ac:dyDescent="0.35"/>
    <row r="875" ht="16.5" customHeight="1" x14ac:dyDescent="0.35"/>
    <row r="876" ht="16.5" customHeight="1" x14ac:dyDescent="0.35"/>
    <row r="877" ht="16.5" customHeight="1" x14ac:dyDescent="0.35"/>
    <row r="878" ht="16.5" customHeight="1" x14ac:dyDescent="0.35"/>
    <row r="879" ht="16.5" customHeight="1" x14ac:dyDescent="0.35"/>
    <row r="880" ht="16.5" customHeight="1" x14ac:dyDescent="0.35"/>
    <row r="881" ht="16.5" customHeight="1" x14ac:dyDescent="0.35"/>
    <row r="882" ht="16.5" customHeight="1" x14ac:dyDescent="0.35"/>
    <row r="883" ht="16.5" customHeight="1" x14ac:dyDescent="0.35"/>
    <row r="884" ht="16.5" customHeight="1" x14ac:dyDescent="0.35"/>
    <row r="885" ht="16.5" customHeight="1" x14ac:dyDescent="0.35"/>
    <row r="886" ht="16.5" customHeight="1" x14ac:dyDescent="0.35"/>
    <row r="887" ht="16.5" customHeight="1" x14ac:dyDescent="0.35"/>
    <row r="888" ht="16.5" customHeight="1" x14ac:dyDescent="0.35"/>
    <row r="889" ht="16.5" customHeight="1" x14ac:dyDescent="0.35"/>
    <row r="890" ht="16.5" customHeight="1" x14ac:dyDescent="0.35"/>
    <row r="891" ht="16.5" customHeight="1" x14ac:dyDescent="0.35"/>
    <row r="892" ht="16.5" customHeight="1" x14ac:dyDescent="0.35"/>
    <row r="893" ht="16.5" customHeight="1" x14ac:dyDescent="0.35"/>
    <row r="894" ht="16.5" customHeight="1" x14ac:dyDescent="0.35"/>
    <row r="895" ht="16.5" customHeight="1" x14ac:dyDescent="0.35"/>
    <row r="896" ht="16.5" customHeight="1" x14ac:dyDescent="0.35"/>
    <row r="897" ht="16.5" customHeight="1" x14ac:dyDescent="0.35"/>
    <row r="898" ht="16.5" customHeight="1" x14ac:dyDescent="0.35"/>
    <row r="899" ht="16.5" customHeight="1" x14ac:dyDescent="0.35"/>
    <row r="900" ht="16.5" customHeight="1" x14ac:dyDescent="0.35"/>
    <row r="901" ht="16.5" customHeight="1" x14ac:dyDescent="0.35"/>
    <row r="902" ht="16.5" customHeight="1" x14ac:dyDescent="0.35"/>
    <row r="903" ht="16.5" customHeight="1" x14ac:dyDescent="0.35"/>
    <row r="904" ht="16.5" customHeight="1" x14ac:dyDescent="0.35"/>
    <row r="905" ht="16.5" customHeight="1" x14ac:dyDescent="0.35"/>
    <row r="906" ht="16.5" customHeight="1" x14ac:dyDescent="0.35"/>
    <row r="907" ht="16.5" customHeight="1" x14ac:dyDescent="0.35"/>
    <row r="908" ht="16.5" customHeight="1" x14ac:dyDescent="0.35"/>
    <row r="909" ht="16.5" customHeight="1" x14ac:dyDescent="0.35"/>
    <row r="910" ht="16.5" customHeight="1" x14ac:dyDescent="0.35"/>
    <row r="911" ht="16.5" customHeight="1" x14ac:dyDescent="0.35"/>
    <row r="912" ht="16.5" customHeight="1" x14ac:dyDescent="0.35"/>
    <row r="913" ht="16.5" customHeight="1" x14ac:dyDescent="0.35"/>
    <row r="914" ht="16.5" customHeight="1" x14ac:dyDescent="0.35"/>
    <row r="915" ht="16.5" customHeight="1" x14ac:dyDescent="0.35"/>
    <row r="916" ht="16.5" customHeight="1" x14ac:dyDescent="0.35"/>
    <row r="917" ht="16.5" customHeight="1" x14ac:dyDescent="0.35"/>
    <row r="918" ht="16.5" customHeight="1" x14ac:dyDescent="0.35"/>
    <row r="919" ht="16.5" customHeight="1" x14ac:dyDescent="0.35"/>
    <row r="920" ht="16.5" customHeight="1" x14ac:dyDescent="0.35"/>
    <row r="921" ht="16.5" customHeight="1" x14ac:dyDescent="0.35"/>
    <row r="922" ht="16.5" customHeight="1" x14ac:dyDescent="0.35"/>
    <row r="923" ht="16.5" customHeight="1" x14ac:dyDescent="0.35"/>
    <row r="924" ht="16.5" customHeight="1" x14ac:dyDescent="0.35"/>
    <row r="925" ht="16.5" customHeight="1" x14ac:dyDescent="0.35"/>
    <row r="926" ht="16.5" customHeight="1" x14ac:dyDescent="0.35"/>
    <row r="927" ht="16.5" customHeight="1" x14ac:dyDescent="0.35"/>
    <row r="928" ht="16.5" customHeight="1" x14ac:dyDescent="0.35"/>
    <row r="929" ht="16.5" customHeight="1" x14ac:dyDescent="0.35"/>
    <row r="930" ht="16.5" customHeight="1" x14ac:dyDescent="0.35"/>
    <row r="931" ht="16.5" customHeight="1" x14ac:dyDescent="0.35"/>
    <row r="932" ht="16.5" customHeight="1" x14ac:dyDescent="0.35"/>
    <row r="933" ht="16.5" customHeight="1" x14ac:dyDescent="0.35"/>
    <row r="934" ht="16.5" customHeight="1" x14ac:dyDescent="0.35"/>
    <row r="935" ht="16.5" customHeight="1" x14ac:dyDescent="0.35"/>
    <row r="936" ht="16.5" customHeight="1" x14ac:dyDescent="0.35"/>
    <row r="937" ht="16.5" customHeight="1" x14ac:dyDescent="0.35"/>
    <row r="938" ht="16.5" customHeight="1" x14ac:dyDescent="0.35"/>
    <row r="939" ht="16.5" customHeight="1" x14ac:dyDescent="0.35"/>
    <row r="940" ht="16.5" customHeight="1" x14ac:dyDescent="0.35"/>
    <row r="941" ht="16.5" customHeight="1" x14ac:dyDescent="0.35"/>
    <row r="942" ht="16.5" customHeight="1" x14ac:dyDescent="0.35"/>
    <row r="943" ht="16.5" customHeight="1" x14ac:dyDescent="0.35"/>
    <row r="944" ht="16.5" customHeight="1" x14ac:dyDescent="0.35"/>
    <row r="945" ht="16.5" customHeight="1" x14ac:dyDescent="0.35"/>
    <row r="946" ht="16.5" customHeight="1" x14ac:dyDescent="0.35"/>
    <row r="947" ht="16.5" customHeight="1" x14ac:dyDescent="0.35"/>
    <row r="948" ht="16.5" customHeight="1" x14ac:dyDescent="0.35"/>
    <row r="949" ht="16.5" customHeight="1" x14ac:dyDescent="0.35"/>
    <row r="950" ht="16.5" customHeight="1" x14ac:dyDescent="0.35"/>
    <row r="951" ht="16.5" customHeight="1" x14ac:dyDescent="0.35"/>
    <row r="952" ht="16.5" customHeight="1" x14ac:dyDescent="0.35"/>
    <row r="953" ht="16.5" customHeight="1" x14ac:dyDescent="0.35"/>
    <row r="954" ht="16.5" customHeight="1" x14ac:dyDescent="0.35"/>
    <row r="955" ht="16.5" customHeight="1" x14ac:dyDescent="0.35"/>
    <row r="956" ht="16.5" customHeight="1" x14ac:dyDescent="0.35"/>
    <row r="957" ht="16.5" customHeight="1" x14ac:dyDescent="0.35"/>
    <row r="958" ht="16.5" customHeight="1" x14ac:dyDescent="0.35"/>
    <row r="959" ht="16.5" customHeight="1" x14ac:dyDescent="0.35"/>
    <row r="960" ht="16.5" customHeight="1" x14ac:dyDescent="0.35"/>
    <row r="961" ht="16.5" customHeight="1" x14ac:dyDescent="0.35"/>
    <row r="962" ht="16.5" customHeight="1" x14ac:dyDescent="0.35"/>
    <row r="963" ht="16.5" customHeight="1" x14ac:dyDescent="0.35"/>
    <row r="964" ht="16.5" customHeight="1" x14ac:dyDescent="0.35"/>
    <row r="965" ht="16.5" customHeight="1" x14ac:dyDescent="0.35"/>
    <row r="966" ht="16.5" customHeight="1" x14ac:dyDescent="0.35"/>
    <row r="967" ht="16.5" customHeight="1" x14ac:dyDescent="0.35"/>
    <row r="968" ht="16.5" customHeight="1" x14ac:dyDescent="0.35"/>
    <row r="969" ht="16.5" customHeight="1" x14ac:dyDescent="0.35"/>
    <row r="970" ht="16.5" customHeight="1" x14ac:dyDescent="0.35"/>
    <row r="971" ht="16.5" customHeight="1" x14ac:dyDescent="0.35"/>
    <row r="972" ht="16.5" customHeight="1" x14ac:dyDescent="0.35"/>
    <row r="973" ht="16.5" customHeight="1" x14ac:dyDescent="0.35"/>
    <row r="974" ht="16.5" customHeight="1" x14ac:dyDescent="0.35"/>
    <row r="975" ht="16.5" customHeight="1" x14ac:dyDescent="0.35"/>
    <row r="976" ht="16.5" customHeight="1" x14ac:dyDescent="0.35"/>
    <row r="977" ht="16.5" customHeight="1" x14ac:dyDescent="0.35"/>
    <row r="978" ht="16.5" customHeight="1" x14ac:dyDescent="0.35"/>
    <row r="979" ht="16.5" customHeight="1" x14ac:dyDescent="0.35"/>
    <row r="980" ht="16.5" customHeight="1" x14ac:dyDescent="0.35"/>
    <row r="981" ht="16.5" customHeight="1" x14ac:dyDescent="0.35"/>
    <row r="982" ht="16.5" customHeight="1" x14ac:dyDescent="0.35"/>
    <row r="983" ht="16.5" customHeight="1" x14ac:dyDescent="0.35"/>
    <row r="984" ht="16.5" customHeight="1" x14ac:dyDescent="0.35"/>
    <row r="985" ht="16.5" customHeight="1" x14ac:dyDescent="0.35"/>
    <row r="986" ht="16.5" customHeight="1" x14ac:dyDescent="0.35"/>
    <row r="987" ht="16.5" customHeight="1" x14ac:dyDescent="0.35"/>
    <row r="988" ht="16.5" customHeight="1" x14ac:dyDescent="0.35"/>
    <row r="989" ht="16.5" customHeight="1" x14ac:dyDescent="0.35"/>
    <row r="990" ht="16.5" customHeight="1" x14ac:dyDescent="0.35"/>
    <row r="991" ht="16.5" customHeight="1" x14ac:dyDescent="0.35"/>
    <row r="992" ht="16.5" customHeight="1" x14ac:dyDescent="0.35"/>
    <row r="993" ht="16.5" customHeight="1" x14ac:dyDescent="0.35"/>
    <row r="994" ht="16.5" customHeight="1" x14ac:dyDescent="0.35"/>
    <row r="995" ht="16.5" customHeight="1" x14ac:dyDescent="0.35"/>
    <row r="996" ht="16.5" customHeight="1" x14ac:dyDescent="0.35"/>
    <row r="997" ht="16.5" customHeight="1" x14ac:dyDescent="0.35"/>
    <row r="998" ht="16.5" customHeight="1" x14ac:dyDescent="0.35"/>
    <row r="999" ht="16.5" customHeight="1" x14ac:dyDescent="0.35"/>
    <row r="1000" ht="16.5" customHeight="1" x14ac:dyDescent="0.35"/>
    <row r="1001" ht="16.5" customHeight="1" x14ac:dyDescent="0.35"/>
    <row r="1002" ht="16.5" customHeight="1" x14ac:dyDescent="0.35"/>
    <row r="1003" ht="16.5" customHeight="1" x14ac:dyDescent="0.35"/>
    <row r="1004" ht="16.5" customHeight="1" x14ac:dyDescent="0.35"/>
    <row r="1005" ht="16.5" customHeight="1" x14ac:dyDescent="0.35"/>
    <row r="1006" ht="16.5" customHeight="1" x14ac:dyDescent="0.35"/>
    <row r="1007" ht="16.5" customHeight="1" x14ac:dyDescent="0.35"/>
    <row r="1008" ht="16.5" customHeight="1" x14ac:dyDescent="0.35"/>
    <row r="1009" ht="16.5" customHeight="1" x14ac:dyDescent="0.35"/>
    <row r="1010" ht="16.5" customHeight="1" x14ac:dyDescent="0.35"/>
    <row r="1011" ht="16.5" customHeight="1" x14ac:dyDescent="0.35"/>
    <row r="1012" ht="16.5" customHeight="1" x14ac:dyDescent="0.35"/>
    <row r="1013" ht="16.5" customHeight="1" x14ac:dyDescent="0.35"/>
    <row r="1014" ht="16.5" customHeight="1" x14ac:dyDescent="0.35"/>
    <row r="1015" ht="16.5" customHeight="1" x14ac:dyDescent="0.35"/>
    <row r="1016" ht="16.5" customHeight="1" x14ac:dyDescent="0.35"/>
    <row r="1017" ht="16.5" customHeight="1" x14ac:dyDescent="0.35"/>
    <row r="1018" ht="16.5" customHeight="1" x14ac:dyDescent="0.35"/>
    <row r="1019" ht="16.5" customHeight="1" x14ac:dyDescent="0.35"/>
    <row r="1020" ht="16.5" customHeight="1" x14ac:dyDescent="0.35"/>
    <row r="1021" ht="16.5" customHeight="1" x14ac:dyDescent="0.35"/>
    <row r="1022" ht="16.5" customHeight="1" x14ac:dyDescent="0.35"/>
    <row r="1023" ht="16.5" customHeight="1" x14ac:dyDescent="0.35"/>
    <row r="1024" ht="16.5" customHeight="1" x14ac:dyDescent="0.35"/>
    <row r="1025" ht="16.5" customHeight="1" x14ac:dyDescent="0.35"/>
    <row r="1026" ht="16.5" customHeight="1" x14ac:dyDescent="0.35"/>
    <row r="1027" ht="16.5" customHeight="1" x14ac:dyDescent="0.35"/>
    <row r="1028" ht="16.5" customHeight="1" x14ac:dyDescent="0.35"/>
    <row r="1029" ht="16.5" customHeight="1" x14ac:dyDescent="0.35"/>
    <row r="1030" ht="16.5" customHeight="1" x14ac:dyDescent="0.35"/>
    <row r="1031" ht="16.5" customHeight="1" x14ac:dyDescent="0.35"/>
    <row r="1032" ht="16.5" customHeight="1" x14ac:dyDescent="0.35"/>
    <row r="1033" ht="16.5" customHeight="1" x14ac:dyDescent="0.35"/>
    <row r="1034" ht="16.5" customHeight="1" x14ac:dyDescent="0.35"/>
    <row r="1035" ht="16.5" customHeight="1" x14ac:dyDescent="0.35"/>
    <row r="1036" ht="16.5" customHeight="1" x14ac:dyDescent="0.35"/>
    <row r="1037" ht="16.5" customHeight="1" x14ac:dyDescent="0.35"/>
    <row r="1038" ht="16.5" customHeight="1" x14ac:dyDescent="0.35"/>
    <row r="1039" ht="16.5" customHeight="1" x14ac:dyDescent="0.35"/>
    <row r="1040" ht="16.5" customHeight="1" x14ac:dyDescent="0.35"/>
    <row r="1041" ht="16.5" customHeight="1" x14ac:dyDescent="0.35"/>
    <row r="1042" ht="16.5" customHeight="1" x14ac:dyDescent="0.35"/>
    <row r="1043" ht="16.5" customHeight="1" x14ac:dyDescent="0.35"/>
    <row r="1044" ht="16.5" customHeight="1" x14ac:dyDescent="0.35"/>
    <row r="1045" ht="16.5" customHeight="1" x14ac:dyDescent="0.35"/>
    <row r="1046" ht="16.5" customHeight="1" x14ac:dyDescent="0.35"/>
    <row r="1047" ht="16.5" customHeight="1" x14ac:dyDescent="0.35"/>
    <row r="1048" ht="16.5" customHeight="1" x14ac:dyDescent="0.35"/>
    <row r="1049" ht="16.5" customHeight="1" x14ac:dyDescent="0.35"/>
    <row r="1050" ht="16.5" customHeight="1" x14ac:dyDescent="0.35"/>
    <row r="1051" ht="16.5" customHeight="1" x14ac:dyDescent="0.35"/>
    <row r="1052" ht="16.5" customHeight="1" x14ac:dyDescent="0.35"/>
    <row r="1053" ht="16.5" customHeight="1" x14ac:dyDescent="0.35"/>
    <row r="1054" ht="16.5" customHeight="1" x14ac:dyDescent="0.35"/>
    <row r="1055" ht="16.5" customHeight="1" x14ac:dyDescent="0.35"/>
    <row r="1056" ht="16.5" customHeight="1" x14ac:dyDescent="0.35"/>
    <row r="1057" ht="16.5" customHeight="1" x14ac:dyDescent="0.35"/>
    <row r="1058" ht="16.5" customHeight="1" x14ac:dyDescent="0.35"/>
    <row r="1059" ht="16.5" customHeight="1" x14ac:dyDescent="0.35"/>
    <row r="1060" ht="16.5" customHeight="1" x14ac:dyDescent="0.35"/>
    <row r="1061" ht="16.5" customHeight="1" x14ac:dyDescent="0.35"/>
    <row r="1062" ht="16.5" customHeight="1" x14ac:dyDescent="0.35"/>
    <row r="1063" ht="16.5" customHeight="1" x14ac:dyDescent="0.35"/>
    <row r="1064" ht="16.5" customHeight="1" x14ac:dyDescent="0.35"/>
    <row r="1065" ht="16.5" customHeight="1" x14ac:dyDescent="0.35"/>
    <row r="1066" ht="16.5" customHeight="1" x14ac:dyDescent="0.35"/>
    <row r="1067" ht="16.5" customHeight="1" x14ac:dyDescent="0.35"/>
    <row r="1068" ht="16.5" customHeight="1" x14ac:dyDescent="0.35"/>
    <row r="1069" ht="16.5" customHeight="1" x14ac:dyDescent="0.35"/>
    <row r="1070" ht="16.5" customHeight="1" x14ac:dyDescent="0.35"/>
    <row r="1071" ht="16.5" customHeight="1" x14ac:dyDescent="0.35"/>
    <row r="1072" ht="16.5" customHeight="1" x14ac:dyDescent="0.35"/>
    <row r="1073" ht="16.5" customHeight="1" x14ac:dyDescent="0.35"/>
    <row r="1074" ht="16.5" customHeight="1" x14ac:dyDescent="0.35"/>
    <row r="1075" ht="16.5" customHeight="1" x14ac:dyDescent="0.35"/>
    <row r="1076" ht="16.5" customHeight="1" x14ac:dyDescent="0.35"/>
    <row r="1077" ht="16.5" customHeight="1" x14ac:dyDescent="0.35"/>
    <row r="1078" ht="16.5" customHeight="1" x14ac:dyDescent="0.35"/>
    <row r="1079" ht="16.5" customHeight="1" x14ac:dyDescent="0.35"/>
    <row r="1080" ht="16.5" customHeight="1" x14ac:dyDescent="0.35"/>
    <row r="1081" ht="16.5" customHeight="1" x14ac:dyDescent="0.35"/>
    <row r="1082" ht="16.5" customHeight="1" x14ac:dyDescent="0.35"/>
    <row r="1083" ht="16.5" customHeight="1" x14ac:dyDescent="0.35"/>
    <row r="1084" ht="16.5" customHeight="1" x14ac:dyDescent="0.35"/>
    <row r="1085" ht="16.5" customHeight="1" x14ac:dyDescent="0.35"/>
    <row r="1086" ht="16.5" customHeight="1" x14ac:dyDescent="0.35"/>
    <row r="1087" ht="16.5" customHeight="1" x14ac:dyDescent="0.35"/>
    <row r="1088" ht="16.5" customHeight="1" x14ac:dyDescent="0.35"/>
    <row r="1089" ht="16.5" customHeight="1" x14ac:dyDescent="0.35"/>
    <row r="1090" ht="16.5" customHeight="1" x14ac:dyDescent="0.35"/>
    <row r="1091" ht="16.5" customHeight="1" x14ac:dyDescent="0.35"/>
    <row r="1092" ht="16.5" customHeight="1" x14ac:dyDescent="0.35"/>
    <row r="1093" ht="16.5" customHeight="1" x14ac:dyDescent="0.35"/>
    <row r="1094" ht="16.5" customHeight="1" x14ac:dyDescent="0.35"/>
    <row r="1095" ht="16.5" customHeight="1" x14ac:dyDescent="0.35"/>
    <row r="1096" ht="16.5" customHeight="1" x14ac:dyDescent="0.35"/>
    <row r="1097" ht="16.5" customHeight="1" x14ac:dyDescent="0.35"/>
    <row r="1098" ht="16.5" customHeight="1" x14ac:dyDescent="0.35"/>
    <row r="1099" ht="16.5" customHeight="1" x14ac:dyDescent="0.35"/>
    <row r="1100" ht="16.5" customHeight="1" x14ac:dyDescent="0.35"/>
    <row r="1101" ht="16.5" customHeight="1" x14ac:dyDescent="0.35"/>
    <row r="1102" ht="16.5" customHeight="1" x14ac:dyDescent="0.35"/>
    <row r="1103" ht="16.5" customHeight="1" x14ac:dyDescent="0.35"/>
    <row r="1104" ht="16.5" customHeight="1" x14ac:dyDescent="0.35"/>
    <row r="1105" ht="16.5" customHeight="1" x14ac:dyDescent="0.35"/>
    <row r="1106" ht="16.5" customHeight="1" x14ac:dyDescent="0.35"/>
    <row r="1107" ht="16.5" customHeight="1" x14ac:dyDescent="0.35"/>
    <row r="1108" ht="16.5" customHeight="1" x14ac:dyDescent="0.35"/>
    <row r="1109" ht="16.5" customHeight="1" x14ac:dyDescent="0.35"/>
    <row r="1110" ht="16.5" customHeight="1" x14ac:dyDescent="0.35"/>
    <row r="1111" ht="16.5" customHeight="1" x14ac:dyDescent="0.35"/>
    <row r="1112" ht="16.5" customHeight="1" x14ac:dyDescent="0.35"/>
    <row r="1113" ht="16.5" customHeight="1" x14ac:dyDescent="0.35"/>
    <row r="1114" ht="16.5" customHeight="1" x14ac:dyDescent="0.35"/>
    <row r="1115" ht="16.5" customHeight="1" x14ac:dyDescent="0.35"/>
    <row r="1116" ht="16.5" customHeight="1" x14ac:dyDescent="0.35"/>
    <row r="1117" ht="16.5" customHeight="1" x14ac:dyDescent="0.35"/>
    <row r="1118" ht="16.5" customHeight="1" x14ac:dyDescent="0.35"/>
    <row r="1119" ht="16.5" customHeight="1" x14ac:dyDescent="0.35"/>
    <row r="1120" ht="16.5" customHeight="1" x14ac:dyDescent="0.35"/>
    <row r="1121" ht="16.5" customHeight="1" x14ac:dyDescent="0.35"/>
    <row r="1122" ht="16.5" customHeight="1" x14ac:dyDescent="0.35"/>
    <row r="1123" ht="16.5" customHeight="1" x14ac:dyDescent="0.35"/>
    <row r="1124" ht="16.5" customHeight="1" x14ac:dyDescent="0.35"/>
    <row r="1125" ht="16.5" customHeight="1" x14ac:dyDescent="0.35"/>
    <row r="1126" ht="16.5" customHeight="1" x14ac:dyDescent="0.35"/>
    <row r="1127" ht="16.5" customHeight="1" x14ac:dyDescent="0.35"/>
    <row r="1128" ht="16.5" customHeight="1" x14ac:dyDescent="0.35"/>
    <row r="1129" ht="16.5" customHeight="1" x14ac:dyDescent="0.35"/>
    <row r="1130" ht="16.5" customHeight="1" x14ac:dyDescent="0.35"/>
    <row r="1131" ht="16.5" customHeight="1" x14ac:dyDescent="0.35"/>
    <row r="1132" ht="16.5" customHeight="1" x14ac:dyDescent="0.35"/>
    <row r="1133" ht="16.5" customHeight="1" x14ac:dyDescent="0.35"/>
    <row r="1134" ht="16.5" customHeight="1" x14ac:dyDescent="0.35"/>
    <row r="1135" ht="16.5" customHeight="1" x14ac:dyDescent="0.35"/>
    <row r="1136" ht="16.5" customHeight="1" x14ac:dyDescent="0.35"/>
    <row r="1137" ht="16.5" customHeight="1" x14ac:dyDescent="0.35"/>
    <row r="1138" ht="16.5" customHeight="1" x14ac:dyDescent="0.35"/>
    <row r="1139" ht="16.5" customHeight="1" x14ac:dyDescent="0.35"/>
    <row r="1140" ht="16.5" customHeight="1" x14ac:dyDescent="0.35"/>
    <row r="1141" ht="16.5" customHeight="1" x14ac:dyDescent="0.35"/>
    <row r="1142" ht="16.5" customHeight="1" x14ac:dyDescent="0.35"/>
    <row r="1143" ht="16.5" customHeight="1" x14ac:dyDescent="0.35"/>
    <row r="1144" ht="16.5" customHeight="1" x14ac:dyDescent="0.35"/>
    <row r="1145" ht="16.5" customHeight="1" x14ac:dyDescent="0.35"/>
    <row r="1146" ht="16.5" customHeight="1" x14ac:dyDescent="0.35"/>
    <row r="1147" ht="16.5" customHeight="1" x14ac:dyDescent="0.35"/>
    <row r="1148" ht="16.5" customHeight="1" x14ac:dyDescent="0.35"/>
    <row r="1149" ht="16.5" customHeight="1" x14ac:dyDescent="0.35"/>
    <row r="1150" ht="16.5" customHeight="1" x14ac:dyDescent="0.35"/>
    <row r="1151" ht="16.5" customHeight="1" x14ac:dyDescent="0.35"/>
    <row r="1152" ht="16.5" customHeight="1" x14ac:dyDescent="0.35"/>
    <row r="1153" ht="16.5" customHeight="1" x14ac:dyDescent="0.35"/>
    <row r="1154" ht="16.5" customHeight="1" x14ac:dyDescent="0.35"/>
    <row r="1155" ht="16.5" customHeight="1" x14ac:dyDescent="0.35"/>
    <row r="1156" ht="16.5" customHeight="1" x14ac:dyDescent="0.35"/>
    <row r="1157" ht="16.5" customHeight="1" x14ac:dyDescent="0.35"/>
    <row r="1158" ht="16.5" customHeight="1" x14ac:dyDescent="0.35"/>
    <row r="1159" ht="16.5" customHeight="1" x14ac:dyDescent="0.35"/>
    <row r="1160" ht="16.5" customHeight="1" x14ac:dyDescent="0.35"/>
    <row r="1161" ht="16.5" customHeight="1" x14ac:dyDescent="0.35"/>
    <row r="1162" ht="16.5" customHeight="1" x14ac:dyDescent="0.35"/>
    <row r="1163" ht="16.5" customHeight="1" x14ac:dyDescent="0.35"/>
    <row r="1164" ht="16.5" customHeight="1" x14ac:dyDescent="0.35"/>
    <row r="1165" ht="16.5" customHeight="1" x14ac:dyDescent="0.35"/>
    <row r="1166" ht="16.5" customHeight="1" x14ac:dyDescent="0.35"/>
    <row r="1167" ht="16.5" customHeight="1" x14ac:dyDescent="0.35"/>
    <row r="1168" ht="16.5" customHeight="1" x14ac:dyDescent="0.35"/>
    <row r="1169" ht="16.5" customHeight="1" x14ac:dyDescent="0.35"/>
    <row r="1170" ht="16.5" customHeight="1" x14ac:dyDescent="0.35"/>
    <row r="1171" ht="16.5" customHeight="1" x14ac:dyDescent="0.35"/>
    <row r="1172" ht="16.5" customHeight="1" x14ac:dyDescent="0.35"/>
    <row r="1173" ht="16.5" customHeight="1" x14ac:dyDescent="0.35"/>
    <row r="1174" ht="16.5" customHeight="1" x14ac:dyDescent="0.35"/>
    <row r="1175" ht="16.5" customHeight="1" x14ac:dyDescent="0.35"/>
    <row r="1176" ht="16.5" customHeight="1" x14ac:dyDescent="0.35"/>
    <row r="1177" ht="16.5" customHeight="1" x14ac:dyDescent="0.35"/>
    <row r="1178" ht="16.5" customHeight="1" x14ac:dyDescent="0.35"/>
    <row r="1179" ht="16.5" customHeight="1" x14ac:dyDescent="0.35"/>
    <row r="1180" ht="16.5" customHeight="1" x14ac:dyDescent="0.35"/>
    <row r="1181" ht="16.5" customHeight="1" x14ac:dyDescent="0.35"/>
    <row r="1182" ht="16.5" customHeight="1" x14ac:dyDescent="0.35"/>
    <row r="1183" ht="16.5" customHeight="1" x14ac:dyDescent="0.35"/>
    <row r="1184" ht="16.5" customHeight="1" x14ac:dyDescent="0.35"/>
    <row r="1185" ht="16.5" customHeight="1" x14ac:dyDescent="0.35"/>
    <row r="1186" ht="16.5" customHeight="1" x14ac:dyDescent="0.35"/>
    <row r="1187" ht="16.5" customHeight="1" x14ac:dyDescent="0.35"/>
    <row r="1188" ht="16.5" customHeight="1" x14ac:dyDescent="0.35"/>
    <row r="1189" ht="16.5" customHeight="1" x14ac:dyDescent="0.35"/>
    <row r="1190" ht="16.5" customHeight="1" x14ac:dyDescent="0.35"/>
    <row r="1191" ht="16.5" customHeight="1" x14ac:dyDescent="0.35"/>
    <row r="1192" ht="16.5" customHeight="1" x14ac:dyDescent="0.35"/>
    <row r="1193" ht="16.5" customHeight="1" x14ac:dyDescent="0.35"/>
    <row r="1194" ht="16.5" customHeight="1" x14ac:dyDescent="0.35"/>
    <row r="1195" ht="16.5" customHeight="1" x14ac:dyDescent="0.35"/>
    <row r="1196" ht="16.5" customHeight="1" x14ac:dyDescent="0.35"/>
    <row r="1197" ht="16.5" customHeight="1" x14ac:dyDescent="0.35"/>
    <row r="1198" ht="16.5" customHeight="1" x14ac:dyDescent="0.35"/>
    <row r="1199" ht="16.5" customHeight="1" x14ac:dyDescent="0.35"/>
    <row r="1200" ht="16.5" customHeight="1" x14ac:dyDescent="0.35"/>
    <row r="1201" ht="16.5" customHeight="1" x14ac:dyDescent="0.35"/>
    <row r="1202" ht="16.5" customHeight="1" x14ac:dyDescent="0.35"/>
    <row r="1203" ht="16.5" customHeight="1" x14ac:dyDescent="0.35"/>
    <row r="1204" ht="16.5" customHeight="1" x14ac:dyDescent="0.35"/>
    <row r="1205" ht="16.5" customHeight="1" x14ac:dyDescent="0.35"/>
    <row r="1206" ht="16.5" customHeight="1" x14ac:dyDescent="0.35"/>
    <row r="1207" ht="16.5" customHeight="1" x14ac:dyDescent="0.35"/>
    <row r="1208" ht="16.5" customHeight="1" x14ac:dyDescent="0.35"/>
    <row r="1209" ht="16.5" customHeight="1" x14ac:dyDescent="0.35"/>
    <row r="1210" ht="16.5" customHeight="1" x14ac:dyDescent="0.35"/>
    <row r="1211" ht="16.5" customHeight="1" x14ac:dyDescent="0.35"/>
    <row r="1212" ht="16.5" customHeight="1" x14ac:dyDescent="0.35"/>
    <row r="1213" ht="16.5" customHeight="1" x14ac:dyDescent="0.35"/>
    <row r="1214" ht="16.5" customHeight="1" x14ac:dyDescent="0.35"/>
    <row r="1215" ht="16.5" customHeight="1" x14ac:dyDescent="0.35"/>
    <row r="1216" ht="16.5" customHeight="1" x14ac:dyDescent="0.35"/>
    <row r="1217" ht="16.5" customHeight="1" x14ac:dyDescent="0.35"/>
    <row r="1218" ht="16.5" customHeight="1" x14ac:dyDescent="0.35"/>
    <row r="1219" ht="16.5" customHeight="1" x14ac:dyDescent="0.35"/>
    <row r="1220" ht="16.5" customHeight="1" x14ac:dyDescent="0.35"/>
    <row r="1221" ht="16.5" customHeight="1" x14ac:dyDescent="0.35"/>
  </sheetData>
  <mergeCells count="10">
    <mergeCell ref="B25:E25"/>
    <mergeCell ref="B45:E45"/>
    <mergeCell ref="B65:E65"/>
    <mergeCell ref="A87:E87"/>
    <mergeCell ref="A1:H1"/>
    <mergeCell ref="A7:A25"/>
    <mergeCell ref="A27:A45"/>
    <mergeCell ref="A47:A65"/>
    <mergeCell ref="A67:A85"/>
    <mergeCell ref="B85:E85"/>
  </mergeCells>
  <phoneticPr fontId="1" type="noConversion"/>
  <pageMargins left="0.7" right="0.7" top="0.75" bottom="0.7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rgb="FF92CDDC"/>
  </sheetPr>
  <dimension ref="A1:L1297"/>
  <sheetViews>
    <sheetView zoomScaleNormal="100" workbookViewId="0">
      <pane ySplit="6" topLeftCell="A21" activePane="bottomLeft" state="frozen"/>
      <selection pane="bottomLeft" activeCell="L56" sqref="L56"/>
    </sheetView>
  </sheetViews>
  <sheetFormatPr defaultColWidth="14.453125" defaultRowHeight="15" customHeight="1" x14ac:dyDescent="0.35"/>
  <cols>
    <col min="1" max="1" width="13.6328125" customWidth="1"/>
    <col min="2" max="2" width="16.36328125" customWidth="1"/>
    <col min="3" max="3" width="23.6328125" customWidth="1"/>
    <col min="4" max="4" width="19.7265625" bestFit="1" customWidth="1"/>
    <col min="5" max="5" width="57.453125" customWidth="1"/>
    <col min="6" max="6" width="15.453125" customWidth="1"/>
    <col min="7" max="7" width="20" customWidth="1"/>
    <col min="8" max="8" width="19.1796875" bestFit="1" customWidth="1"/>
    <col min="9" max="9" width="2.7265625" customWidth="1"/>
    <col min="10" max="10" width="34.26953125" bestFit="1" customWidth="1"/>
    <col min="11" max="11" width="16.7265625" customWidth="1"/>
    <col min="12" max="12" width="41.81640625" bestFit="1" customWidth="1"/>
    <col min="13" max="13" width="14.26953125" customWidth="1"/>
    <col min="14" max="14" width="14.453125" customWidth="1"/>
    <col min="15" max="15" width="13.26953125" customWidth="1"/>
    <col min="16" max="16" width="8.7265625" customWidth="1"/>
    <col min="17" max="17" width="5.81640625" customWidth="1"/>
    <col min="18" max="26" width="8.7265625" customWidth="1"/>
  </cols>
  <sheetData>
    <row r="1" spans="1:10" ht="20.25" customHeight="1" x14ac:dyDescent="0.35">
      <c r="A1" s="190" t="s">
        <v>178</v>
      </c>
      <c r="B1" s="195"/>
      <c r="C1" s="195"/>
      <c r="D1" s="195"/>
      <c r="E1" s="195"/>
      <c r="F1" s="195"/>
      <c r="G1" s="195"/>
      <c r="H1" s="195"/>
      <c r="I1" s="63"/>
      <c r="J1" s="63"/>
    </row>
    <row r="2" spans="1:10" ht="16.5" customHeight="1" x14ac:dyDescent="0.35">
      <c r="A2" s="89" t="s">
        <v>0</v>
      </c>
      <c r="B2" s="53" t="s">
        <v>34</v>
      </c>
      <c r="C2" s="52"/>
      <c r="D2" s="89" t="s">
        <v>176</v>
      </c>
      <c r="E2" s="88" t="s">
        <v>451</v>
      </c>
      <c r="F2" s="52"/>
      <c r="G2" s="89" t="s">
        <v>40</v>
      </c>
      <c r="H2" s="53" t="s">
        <v>41</v>
      </c>
      <c r="I2" s="52"/>
      <c r="J2" s="52"/>
    </row>
    <row r="3" spans="1:10" ht="16.5" customHeight="1" x14ac:dyDescent="0.35">
      <c r="A3" s="89" t="s">
        <v>35</v>
      </c>
      <c r="B3" s="53" t="s">
        <v>264</v>
      </c>
      <c r="C3" s="52"/>
      <c r="D3" s="89" t="s">
        <v>38</v>
      </c>
      <c r="E3" s="53" t="s">
        <v>429</v>
      </c>
      <c r="F3" s="52"/>
      <c r="G3" s="89" t="s">
        <v>42</v>
      </c>
      <c r="H3" s="53" t="s">
        <v>266</v>
      </c>
      <c r="I3" s="52"/>
      <c r="J3" s="52"/>
    </row>
    <row r="4" spans="1:10" ht="11.25" customHeight="1" x14ac:dyDescent="0.35">
      <c r="A4" s="89" t="s">
        <v>36</v>
      </c>
      <c r="B4" s="54">
        <f>뉴욕!B4</f>
        <v>1510</v>
      </c>
      <c r="C4" s="52"/>
      <c r="D4" s="89" t="s">
        <v>39</v>
      </c>
      <c r="E4" s="53" t="s">
        <v>430</v>
      </c>
      <c r="F4" s="52"/>
      <c r="G4" s="89" t="s">
        <v>43</v>
      </c>
      <c r="H4" s="53" t="s">
        <v>267</v>
      </c>
      <c r="I4" s="52"/>
      <c r="J4" s="52"/>
    </row>
    <row r="5" spans="1:10" ht="17" x14ac:dyDescent="0.35">
      <c r="A5" s="52"/>
      <c r="B5" s="52"/>
      <c r="C5" s="52"/>
      <c r="D5" s="52"/>
      <c r="E5" s="52"/>
      <c r="F5" s="52"/>
      <c r="G5" s="52"/>
      <c r="H5" s="52"/>
      <c r="I5" s="52"/>
      <c r="J5" s="52"/>
    </row>
    <row r="6" spans="1:10" ht="16.5" customHeight="1" x14ac:dyDescent="0.35">
      <c r="A6" s="77" t="s">
        <v>44</v>
      </c>
      <c r="B6" s="73" t="s">
        <v>45</v>
      </c>
      <c r="C6" s="73" t="s">
        <v>46</v>
      </c>
      <c r="D6" s="73" t="s">
        <v>47</v>
      </c>
      <c r="E6" s="73" t="s">
        <v>48</v>
      </c>
      <c r="F6" s="73" t="s">
        <v>49</v>
      </c>
      <c r="G6" s="73" t="s">
        <v>50</v>
      </c>
      <c r="H6" s="73" t="s">
        <v>51</v>
      </c>
      <c r="I6" s="73"/>
      <c r="J6" s="78" t="s">
        <v>225</v>
      </c>
    </row>
    <row r="7" spans="1:10" ht="17" x14ac:dyDescent="0.35">
      <c r="A7" s="182" t="s">
        <v>535</v>
      </c>
      <c r="B7" s="67" t="s">
        <v>1</v>
      </c>
      <c r="C7" s="83" t="s">
        <v>272</v>
      </c>
      <c r="D7" s="83" t="s">
        <v>457</v>
      </c>
      <c r="E7" s="83" t="s">
        <v>501</v>
      </c>
      <c r="F7" s="65"/>
      <c r="G7" s="66" t="str">
        <f t="shared" ref="G7:G24" si="0">IF(F7="","",F7*$B$4)</f>
        <v/>
      </c>
      <c r="H7" s="56"/>
      <c r="I7" s="56"/>
      <c r="J7" s="57" t="s">
        <v>226</v>
      </c>
    </row>
    <row r="8" spans="1:10" ht="17" x14ac:dyDescent="0.35">
      <c r="A8" s="183"/>
      <c r="B8" s="67" t="s">
        <v>2</v>
      </c>
      <c r="C8" s="83" t="s">
        <v>273</v>
      </c>
      <c r="D8" s="83" t="s">
        <v>903</v>
      </c>
      <c r="E8" s="83" t="s">
        <v>502</v>
      </c>
      <c r="F8" s="65"/>
      <c r="G8" s="66" t="str">
        <f t="shared" si="0"/>
        <v/>
      </c>
      <c r="H8" s="56"/>
      <c r="I8" s="56"/>
      <c r="J8" s="57" t="s">
        <v>217</v>
      </c>
    </row>
    <row r="9" spans="1:10" ht="17" x14ac:dyDescent="0.35">
      <c r="A9" s="183"/>
      <c r="B9" s="67" t="s">
        <v>3</v>
      </c>
      <c r="C9" s="83"/>
      <c r="D9" s="83"/>
      <c r="E9" s="83"/>
      <c r="F9" s="65"/>
      <c r="G9" s="66" t="str">
        <f t="shared" si="0"/>
        <v/>
      </c>
      <c r="H9" s="56"/>
      <c r="I9" s="56"/>
      <c r="J9" s="57" t="s">
        <v>219</v>
      </c>
    </row>
    <row r="10" spans="1:10" ht="17" x14ac:dyDescent="0.35">
      <c r="A10" s="183"/>
      <c r="B10" s="67" t="s">
        <v>4</v>
      </c>
      <c r="C10" s="83"/>
      <c r="D10" s="83"/>
      <c r="E10" s="83" t="s">
        <v>503</v>
      </c>
      <c r="F10" s="65"/>
      <c r="G10" s="66" t="str">
        <f t="shared" si="0"/>
        <v/>
      </c>
      <c r="H10" s="56"/>
      <c r="I10" s="56"/>
      <c r="J10" s="57" t="s">
        <v>227</v>
      </c>
    </row>
    <row r="11" spans="1:10" ht="17" x14ac:dyDescent="0.35">
      <c r="A11" s="183"/>
      <c r="B11" s="67" t="s">
        <v>5</v>
      </c>
      <c r="C11" s="83"/>
      <c r="D11" s="83"/>
      <c r="E11" s="83" t="s">
        <v>487</v>
      </c>
      <c r="F11" s="65"/>
      <c r="G11" s="66" t="str">
        <f t="shared" si="0"/>
        <v/>
      </c>
      <c r="H11" s="56"/>
      <c r="I11" s="56"/>
      <c r="J11" s="57" t="s">
        <v>220</v>
      </c>
    </row>
    <row r="12" spans="1:10" ht="17" x14ac:dyDescent="0.35">
      <c r="A12" s="183"/>
      <c r="B12" s="67" t="s">
        <v>6</v>
      </c>
      <c r="C12" s="83"/>
      <c r="D12" s="83"/>
      <c r="E12" s="83" t="s">
        <v>487</v>
      </c>
      <c r="F12" s="65"/>
      <c r="G12" s="66" t="str">
        <f t="shared" si="0"/>
        <v/>
      </c>
      <c r="H12" s="56"/>
      <c r="I12" s="56"/>
      <c r="J12" s="57" t="s">
        <v>228</v>
      </c>
    </row>
    <row r="13" spans="1:10" ht="17" x14ac:dyDescent="0.35">
      <c r="A13" s="183"/>
      <c r="B13" s="67" t="s">
        <v>7</v>
      </c>
      <c r="C13" s="83" t="s">
        <v>274</v>
      </c>
      <c r="D13" s="83" t="s">
        <v>904</v>
      </c>
      <c r="E13" s="83" t="s">
        <v>905</v>
      </c>
      <c r="F13" s="65"/>
      <c r="G13" s="66" t="str">
        <f t="shared" si="0"/>
        <v/>
      </c>
      <c r="H13" s="56"/>
      <c r="I13" s="56"/>
      <c r="J13" s="57" t="s">
        <v>229</v>
      </c>
    </row>
    <row r="14" spans="1:10" ht="17" x14ac:dyDescent="0.35">
      <c r="A14" s="183"/>
      <c r="B14" s="67" t="s">
        <v>8</v>
      </c>
      <c r="C14" s="83" t="s">
        <v>224</v>
      </c>
      <c r="D14" s="83" t="s">
        <v>906</v>
      </c>
      <c r="E14" s="83" t="s">
        <v>907</v>
      </c>
      <c r="F14" s="65"/>
      <c r="G14" s="66" t="str">
        <f t="shared" si="0"/>
        <v/>
      </c>
      <c r="H14" s="56"/>
      <c r="I14" s="56"/>
      <c r="J14" s="57"/>
    </row>
    <row r="15" spans="1:10" ht="17" x14ac:dyDescent="0.35">
      <c r="A15" s="183"/>
      <c r="B15" s="67" t="s">
        <v>9</v>
      </c>
      <c r="C15" s="83" t="s">
        <v>908</v>
      </c>
      <c r="D15" s="83" t="s">
        <v>909</v>
      </c>
      <c r="E15" s="83" t="s">
        <v>910</v>
      </c>
      <c r="F15" s="65"/>
      <c r="G15" s="66" t="str">
        <f t="shared" si="0"/>
        <v/>
      </c>
      <c r="H15" s="56"/>
      <c r="I15" s="56"/>
      <c r="J15" s="79" t="s">
        <v>247</v>
      </c>
    </row>
    <row r="16" spans="1:10" ht="17" x14ac:dyDescent="0.35">
      <c r="A16" s="183"/>
      <c r="B16" s="67" t="s">
        <v>10</v>
      </c>
      <c r="C16" s="84" t="s">
        <v>291</v>
      </c>
      <c r="D16" s="84" t="s">
        <v>911</v>
      </c>
      <c r="E16" s="84" t="s">
        <v>912</v>
      </c>
      <c r="F16" s="65"/>
      <c r="G16" s="66" t="str">
        <f t="shared" si="0"/>
        <v/>
      </c>
      <c r="H16" s="56"/>
      <c r="I16" s="56"/>
      <c r="J16" s="57" t="s">
        <v>275</v>
      </c>
    </row>
    <row r="17" spans="1:12" ht="17" x14ac:dyDescent="0.35">
      <c r="A17" s="183"/>
      <c r="B17" s="67" t="s">
        <v>11</v>
      </c>
      <c r="C17" s="83" t="s">
        <v>202</v>
      </c>
      <c r="D17" s="83" t="s">
        <v>913</v>
      </c>
      <c r="E17" s="83" t="s">
        <v>914</v>
      </c>
      <c r="F17" s="65"/>
      <c r="G17" s="66" t="str">
        <f t="shared" si="0"/>
        <v/>
      </c>
      <c r="H17" s="56"/>
      <c r="I17" s="56"/>
      <c r="J17" s="57" t="s">
        <v>268</v>
      </c>
    </row>
    <row r="18" spans="1:12" ht="17" x14ac:dyDescent="0.35">
      <c r="A18" s="183"/>
      <c r="B18" s="67" t="s">
        <v>12</v>
      </c>
      <c r="C18" s="83" t="s">
        <v>915</v>
      </c>
      <c r="D18" s="83" t="s">
        <v>916</v>
      </c>
      <c r="E18" s="83" t="s">
        <v>917</v>
      </c>
      <c r="F18" s="65"/>
      <c r="G18" s="66" t="str">
        <f t="shared" si="0"/>
        <v/>
      </c>
      <c r="H18" s="56"/>
      <c r="I18" s="56"/>
      <c r="J18" s="57" t="s">
        <v>248</v>
      </c>
    </row>
    <row r="19" spans="1:12" ht="17" x14ac:dyDescent="0.35">
      <c r="A19" s="183"/>
      <c r="B19" s="67" t="s">
        <v>13</v>
      </c>
      <c r="C19" s="84" t="s">
        <v>918</v>
      </c>
      <c r="D19" s="84" t="s">
        <v>919</v>
      </c>
      <c r="E19" s="84" t="s">
        <v>920</v>
      </c>
      <c r="F19" s="65"/>
      <c r="G19" s="66" t="str">
        <f t="shared" si="0"/>
        <v/>
      </c>
      <c r="H19" s="56"/>
      <c r="I19" s="56"/>
      <c r="J19" s="57" t="s">
        <v>249</v>
      </c>
    </row>
    <row r="20" spans="1:12" ht="17" x14ac:dyDescent="0.35">
      <c r="A20" s="183"/>
      <c r="B20" s="67" t="s">
        <v>14</v>
      </c>
      <c r="C20" s="84" t="s">
        <v>216</v>
      </c>
      <c r="D20" s="84" t="s">
        <v>921</v>
      </c>
      <c r="E20" s="84" t="s">
        <v>922</v>
      </c>
      <c r="F20" s="65"/>
      <c r="G20" s="66" t="str">
        <f t="shared" si="0"/>
        <v/>
      </c>
      <c r="H20" s="56"/>
      <c r="I20" s="56"/>
      <c r="J20" s="57" t="s">
        <v>250</v>
      </c>
    </row>
    <row r="21" spans="1:12" ht="17" x14ac:dyDescent="0.35">
      <c r="A21" s="183"/>
      <c r="B21" s="67" t="s">
        <v>15</v>
      </c>
      <c r="C21" s="83" t="s">
        <v>216</v>
      </c>
      <c r="D21" s="83" t="s">
        <v>736</v>
      </c>
      <c r="E21" s="83" t="s">
        <v>923</v>
      </c>
      <c r="F21" s="65"/>
      <c r="G21" s="66" t="str">
        <f t="shared" si="0"/>
        <v/>
      </c>
      <c r="H21" s="56"/>
      <c r="I21" s="56"/>
      <c r="J21" s="57" t="s">
        <v>251</v>
      </c>
    </row>
    <row r="22" spans="1:12" ht="17" x14ac:dyDescent="0.35">
      <c r="A22" s="183"/>
      <c r="B22" s="67" t="s">
        <v>16</v>
      </c>
      <c r="C22" s="83" t="s">
        <v>924</v>
      </c>
      <c r="D22" s="83" t="s">
        <v>925</v>
      </c>
      <c r="E22" s="83" t="s">
        <v>926</v>
      </c>
      <c r="F22" s="65"/>
      <c r="G22" s="66" t="str">
        <f t="shared" si="0"/>
        <v/>
      </c>
      <c r="H22" s="56"/>
      <c r="I22" s="56"/>
      <c r="J22" s="57" t="s">
        <v>252</v>
      </c>
    </row>
    <row r="23" spans="1:12" ht="17" x14ac:dyDescent="0.35">
      <c r="A23" s="183"/>
      <c r="B23" s="67" t="s">
        <v>17</v>
      </c>
      <c r="C23" s="83" t="s">
        <v>901</v>
      </c>
      <c r="D23" s="83" t="s">
        <v>927</v>
      </c>
      <c r="E23" s="83" t="s">
        <v>928</v>
      </c>
      <c r="F23" s="65"/>
      <c r="G23" s="66" t="str">
        <f t="shared" si="0"/>
        <v/>
      </c>
      <c r="H23" s="56"/>
      <c r="I23" s="56"/>
      <c r="J23" s="57"/>
    </row>
    <row r="24" spans="1:12" ht="17" x14ac:dyDescent="0.35">
      <c r="A24" s="183"/>
      <c r="B24" s="67" t="s">
        <v>19</v>
      </c>
      <c r="C24" s="83" t="s">
        <v>38</v>
      </c>
      <c r="D24" s="83" t="s">
        <v>929</v>
      </c>
      <c r="E24" s="83" t="s">
        <v>930</v>
      </c>
      <c r="F24" s="65"/>
      <c r="G24" s="66" t="str">
        <f t="shared" si="0"/>
        <v/>
      </c>
      <c r="H24" s="56"/>
      <c r="I24" s="56"/>
      <c r="J24" s="79" t="s">
        <v>278</v>
      </c>
    </row>
    <row r="25" spans="1:12" ht="15" customHeight="1" x14ac:dyDescent="0.35">
      <c r="A25" s="184"/>
      <c r="B25" s="185" t="s">
        <v>52</v>
      </c>
      <c r="C25" s="186"/>
      <c r="D25" s="186"/>
      <c r="E25" s="186"/>
      <c r="F25" s="68">
        <f>SUM(F7:F24)</f>
        <v>0</v>
      </c>
      <c r="G25" s="69">
        <f>F25*$B$4</f>
        <v>0</v>
      </c>
      <c r="H25" s="70"/>
      <c r="I25" s="70"/>
      <c r="J25" s="80" t="s">
        <v>279</v>
      </c>
    </row>
    <row r="26" spans="1:12" ht="15" customHeight="1" x14ac:dyDescent="0.35">
      <c r="A26" s="55"/>
      <c r="B26" s="71"/>
      <c r="C26" s="83"/>
      <c r="D26" s="83"/>
      <c r="E26" s="83"/>
      <c r="F26" s="65"/>
      <c r="G26" s="72"/>
      <c r="H26" s="56"/>
      <c r="I26" s="56"/>
      <c r="J26" s="57" t="s">
        <v>280</v>
      </c>
    </row>
    <row r="27" spans="1:12" ht="15" customHeight="1" x14ac:dyDescent="0.35">
      <c r="A27" s="182" t="s">
        <v>536</v>
      </c>
      <c r="B27" s="67" t="s">
        <v>1</v>
      </c>
      <c r="C27" s="83" t="s">
        <v>38</v>
      </c>
      <c r="D27" s="83" t="s">
        <v>705</v>
      </c>
      <c r="E27" s="83"/>
      <c r="F27" s="65"/>
      <c r="G27" s="66" t="str">
        <f t="shared" ref="G27:G44" si="1">IF(F27="","",F27*$B$4)</f>
        <v/>
      </c>
      <c r="H27" s="56"/>
      <c r="I27" s="56"/>
      <c r="J27" s="57" t="s">
        <v>281</v>
      </c>
    </row>
    <row r="28" spans="1:12" ht="15" customHeight="1" x14ac:dyDescent="0.35">
      <c r="A28" s="183"/>
      <c r="B28" s="67" t="s">
        <v>2</v>
      </c>
      <c r="C28" s="83" t="s">
        <v>38</v>
      </c>
      <c r="D28" s="83" t="s">
        <v>710</v>
      </c>
      <c r="E28" s="83" t="s">
        <v>739</v>
      </c>
      <c r="F28" s="65"/>
      <c r="G28" s="66" t="str">
        <f t="shared" si="1"/>
        <v/>
      </c>
      <c r="H28" s="56"/>
      <c r="I28" s="56"/>
      <c r="J28" s="57" t="s">
        <v>282</v>
      </c>
    </row>
    <row r="29" spans="1:12" ht="15" customHeight="1" x14ac:dyDescent="0.35">
      <c r="A29" s="183"/>
      <c r="B29" s="67" t="s">
        <v>3</v>
      </c>
      <c r="C29" s="83" t="s">
        <v>711</v>
      </c>
      <c r="D29" s="83" t="s">
        <v>238</v>
      </c>
      <c r="E29" s="83" t="s">
        <v>716</v>
      </c>
      <c r="F29" s="65"/>
      <c r="G29" s="66" t="str">
        <f t="shared" si="1"/>
        <v/>
      </c>
      <c r="H29" s="56"/>
      <c r="I29" s="56"/>
      <c r="J29" s="57"/>
    </row>
    <row r="30" spans="1:12" ht="15" customHeight="1" x14ac:dyDescent="0.35">
      <c r="A30" s="183"/>
      <c r="B30" s="67" t="s">
        <v>4</v>
      </c>
      <c r="C30" s="83" t="s">
        <v>218</v>
      </c>
      <c r="D30" s="83" t="s">
        <v>239</v>
      </c>
      <c r="E30" s="166" t="s">
        <v>740</v>
      </c>
      <c r="F30" s="65"/>
      <c r="G30" s="66" t="str">
        <f t="shared" si="1"/>
        <v/>
      </c>
      <c r="H30" s="56"/>
      <c r="I30" s="56"/>
      <c r="J30" s="177"/>
      <c r="L30" s="179" t="s">
        <v>940</v>
      </c>
    </row>
    <row r="31" spans="1:12" ht="15" customHeight="1" x14ac:dyDescent="0.35">
      <c r="A31" s="183"/>
      <c r="B31" s="67" t="s">
        <v>5</v>
      </c>
      <c r="C31" s="83"/>
      <c r="D31" s="83"/>
      <c r="E31" s="166" t="s">
        <v>779</v>
      </c>
      <c r="F31" s="65"/>
      <c r="G31" s="66" t="str">
        <f t="shared" si="1"/>
        <v/>
      </c>
      <c r="H31" s="56"/>
      <c r="I31" s="56"/>
      <c r="J31" s="178"/>
      <c r="L31" s="180" t="s">
        <v>941</v>
      </c>
    </row>
    <row r="32" spans="1:12" ht="14.5" customHeight="1" x14ac:dyDescent="0.35">
      <c r="A32" s="183"/>
      <c r="B32" s="67" t="s">
        <v>6</v>
      </c>
      <c r="C32" s="83"/>
      <c r="D32" s="83"/>
      <c r="E32" s="166" t="s">
        <v>780</v>
      </c>
      <c r="F32" s="65"/>
      <c r="G32" s="66" t="str">
        <f t="shared" si="1"/>
        <v/>
      </c>
      <c r="H32" s="56"/>
      <c r="I32" s="56"/>
      <c r="J32" s="57"/>
      <c r="L32" t="s">
        <v>942</v>
      </c>
    </row>
    <row r="33" spans="1:12" ht="14.5" customHeight="1" x14ac:dyDescent="0.35">
      <c r="A33" s="183"/>
      <c r="B33" s="67" t="s">
        <v>7</v>
      </c>
      <c r="C33" s="83"/>
      <c r="D33" s="83"/>
      <c r="E33" s="165" t="s">
        <v>810</v>
      </c>
      <c r="F33" s="65"/>
      <c r="G33" s="66" t="str">
        <f t="shared" si="1"/>
        <v/>
      </c>
      <c r="H33" s="56"/>
      <c r="I33" s="56"/>
      <c r="J33" s="57"/>
      <c r="L33" t="s">
        <v>943</v>
      </c>
    </row>
    <row r="34" spans="1:12" ht="15" customHeight="1" x14ac:dyDescent="0.35">
      <c r="A34" s="183"/>
      <c r="B34" s="67" t="s">
        <v>8</v>
      </c>
      <c r="C34" s="83"/>
      <c r="D34" s="83"/>
      <c r="E34" s="166" t="s">
        <v>781</v>
      </c>
      <c r="F34" s="65"/>
      <c r="G34" s="66" t="str">
        <f t="shared" si="1"/>
        <v/>
      </c>
      <c r="H34" s="56"/>
      <c r="I34" s="56"/>
      <c r="J34" s="57"/>
      <c r="L34" t="s">
        <v>944</v>
      </c>
    </row>
    <row r="35" spans="1:12" ht="15" customHeight="1" x14ac:dyDescent="0.35">
      <c r="A35" s="183"/>
      <c r="B35" s="67" t="s">
        <v>9</v>
      </c>
      <c r="C35" s="83"/>
      <c r="D35" s="83" t="s">
        <v>240</v>
      </c>
      <c r="E35" s="166" t="s">
        <v>782</v>
      </c>
      <c r="F35" s="65"/>
      <c r="G35" s="66" t="str">
        <f t="shared" si="1"/>
        <v/>
      </c>
      <c r="H35" s="56"/>
      <c r="I35" s="56"/>
      <c r="J35" s="57"/>
      <c r="L35" t="s">
        <v>945</v>
      </c>
    </row>
    <row r="36" spans="1:12" ht="15" customHeight="1" x14ac:dyDescent="0.35">
      <c r="A36" s="183"/>
      <c r="B36" s="67" t="s">
        <v>10</v>
      </c>
      <c r="C36" s="83"/>
      <c r="D36" s="83"/>
      <c r="E36" s="166" t="s">
        <v>783</v>
      </c>
      <c r="F36" s="65"/>
      <c r="G36" s="66" t="str">
        <f t="shared" si="1"/>
        <v/>
      </c>
      <c r="H36" s="56"/>
      <c r="I36" s="56"/>
      <c r="J36" s="57"/>
      <c r="L36" t="s">
        <v>946</v>
      </c>
    </row>
    <row r="37" spans="1:12" ht="15" customHeight="1" x14ac:dyDescent="0.35">
      <c r="A37" s="183"/>
      <c r="B37" s="67" t="s">
        <v>11</v>
      </c>
      <c r="C37" s="83" t="s">
        <v>218</v>
      </c>
      <c r="D37" s="83" t="s">
        <v>935</v>
      </c>
      <c r="E37" s="166" t="s">
        <v>936</v>
      </c>
      <c r="F37" s="65"/>
      <c r="G37" s="66" t="str">
        <f t="shared" si="1"/>
        <v/>
      </c>
      <c r="H37" s="56"/>
      <c r="I37" s="56"/>
      <c r="J37" s="57"/>
      <c r="L37" t="s">
        <v>947</v>
      </c>
    </row>
    <row r="38" spans="1:12" ht="15" customHeight="1" x14ac:dyDescent="0.35">
      <c r="A38" s="183"/>
      <c r="B38" s="67" t="s">
        <v>12</v>
      </c>
      <c r="C38" s="83" t="s">
        <v>931</v>
      </c>
      <c r="D38" s="83" t="s">
        <v>932</v>
      </c>
      <c r="E38" s="166" t="s">
        <v>960</v>
      </c>
      <c r="F38" s="65"/>
      <c r="G38" s="66" t="str">
        <f t="shared" si="1"/>
        <v/>
      </c>
      <c r="H38" s="56"/>
      <c r="I38" s="56"/>
      <c r="J38" s="178"/>
      <c r="L38" s="180" t="s">
        <v>948</v>
      </c>
    </row>
    <row r="39" spans="1:12" ht="15" customHeight="1" x14ac:dyDescent="0.35">
      <c r="A39" s="183"/>
      <c r="B39" s="67" t="s">
        <v>13</v>
      </c>
      <c r="C39" s="83" t="s">
        <v>937</v>
      </c>
      <c r="D39" s="83" t="s">
        <v>938</v>
      </c>
      <c r="E39" s="56" t="s">
        <v>961</v>
      </c>
      <c r="F39" s="65"/>
      <c r="G39" s="66" t="str">
        <f t="shared" si="1"/>
        <v/>
      </c>
      <c r="H39" s="56"/>
      <c r="I39" s="56"/>
      <c r="J39" s="57"/>
      <c r="L39" t="s">
        <v>949</v>
      </c>
    </row>
    <row r="40" spans="1:12" ht="15" customHeight="1" x14ac:dyDescent="0.35">
      <c r="A40" s="183"/>
      <c r="B40" s="67" t="s">
        <v>14</v>
      </c>
      <c r="C40" s="83" t="s">
        <v>933</v>
      </c>
      <c r="D40" s="83" t="s">
        <v>934</v>
      </c>
      <c r="E40" s="83" t="s">
        <v>962</v>
      </c>
      <c r="F40" s="65"/>
      <c r="G40" s="66" t="str">
        <f t="shared" si="1"/>
        <v/>
      </c>
      <c r="H40" s="56"/>
      <c r="I40" s="56"/>
      <c r="J40" s="57"/>
      <c r="L40" t="s">
        <v>950</v>
      </c>
    </row>
    <row r="41" spans="1:12" ht="15" customHeight="1" x14ac:dyDescent="0.35">
      <c r="A41" s="183"/>
      <c r="B41" s="67" t="s">
        <v>15</v>
      </c>
      <c r="C41" s="83" t="s">
        <v>901</v>
      </c>
      <c r="D41" s="83" t="s">
        <v>927</v>
      </c>
      <c r="E41" s="83" t="s">
        <v>963</v>
      </c>
      <c r="F41" s="65"/>
      <c r="G41" s="66" t="str">
        <f t="shared" si="1"/>
        <v/>
      </c>
      <c r="H41" s="56"/>
      <c r="I41" s="56"/>
      <c r="J41" s="57"/>
      <c r="L41" t="s">
        <v>951</v>
      </c>
    </row>
    <row r="42" spans="1:12" ht="15" customHeight="1" x14ac:dyDescent="0.35">
      <c r="A42" s="183"/>
      <c r="B42" s="67" t="s">
        <v>16</v>
      </c>
      <c r="C42" s="83"/>
      <c r="D42" s="83"/>
      <c r="E42" s="83"/>
      <c r="F42" s="65"/>
      <c r="G42" s="66" t="str">
        <f t="shared" si="1"/>
        <v/>
      </c>
      <c r="H42" s="56"/>
      <c r="I42" s="56"/>
      <c r="J42" s="57"/>
      <c r="L42" t="s">
        <v>952</v>
      </c>
    </row>
    <row r="43" spans="1:12" ht="15" customHeight="1" x14ac:dyDescent="0.35">
      <c r="A43" s="183"/>
      <c r="B43" s="67" t="s">
        <v>17</v>
      </c>
      <c r="C43" s="83"/>
      <c r="D43" s="83"/>
      <c r="E43" s="83"/>
      <c r="F43" s="65"/>
      <c r="G43" s="66" t="str">
        <f t="shared" si="1"/>
        <v/>
      </c>
      <c r="H43" s="56"/>
      <c r="I43" s="56"/>
      <c r="J43" s="57"/>
      <c r="L43" t="s">
        <v>953</v>
      </c>
    </row>
    <row r="44" spans="1:12" ht="15" customHeight="1" x14ac:dyDescent="0.35">
      <c r="A44" s="183"/>
      <c r="B44" s="67" t="s">
        <v>19</v>
      </c>
      <c r="C44" s="83"/>
      <c r="D44" s="83"/>
      <c r="E44" s="83"/>
      <c r="F44" s="65"/>
      <c r="G44" s="66" t="str">
        <f t="shared" si="1"/>
        <v/>
      </c>
      <c r="H44" s="56"/>
      <c r="I44" s="56"/>
      <c r="J44" s="178"/>
      <c r="L44" s="180" t="s">
        <v>954</v>
      </c>
    </row>
    <row r="45" spans="1:12" ht="15" customHeight="1" x14ac:dyDescent="0.35">
      <c r="A45" s="184"/>
      <c r="B45" s="185" t="s">
        <v>52</v>
      </c>
      <c r="C45" s="186"/>
      <c r="D45" s="186"/>
      <c r="E45" s="186"/>
      <c r="F45" s="68">
        <f>SUM(F27:F44)</f>
        <v>0</v>
      </c>
      <c r="G45" s="69">
        <f>F45*$B$4</f>
        <v>0</v>
      </c>
      <c r="H45" s="70"/>
      <c r="I45" s="70"/>
      <c r="J45" s="80"/>
      <c r="L45" t="s">
        <v>955</v>
      </c>
    </row>
    <row r="46" spans="1:12" ht="15" customHeight="1" x14ac:dyDescent="0.35">
      <c r="A46" s="55"/>
      <c r="B46" s="71"/>
      <c r="C46" s="83"/>
      <c r="D46" s="83"/>
      <c r="E46" s="83"/>
      <c r="F46" s="65"/>
      <c r="G46" s="72"/>
      <c r="H46" s="56"/>
      <c r="I46" s="56"/>
      <c r="J46" s="57"/>
      <c r="L46" t="s">
        <v>956</v>
      </c>
    </row>
    <row r="47" spans="1:12" ht="15" customHeight="1" x14ac:dyDescent="0.35">
      <c r="A47" s="182" t="s">
        <v>537</v>
      </c>
      <c r="B47" s="67" t="s">
        <v>1</v>
      </c>
      <c r="C47" s="83" t="s">
        <v>38</v>
      </c>
      <c r="D47" s="83" t="s">
        <v>705</v>
      </c>
      <c r="E47" s="83"/>
      <c r="F47" s="65"/>
      <c r="G47" s="66" t="str">
        <f t="shared" ref="G47:G64" si="2">IF(F47="","",F47*$B$4)</f>
        <v/>
      </c>
      <c r="H47" s="56"/>
      <c r="I47" s="56"/>
      <c r="J47" s="57"/>
      <c r="L47" t="s">
        <v>957</v>
      </c>
    </row>
    <row r="48" spans="1:12" ht="15" customHeight="1" x14ac:dyDescent="0.35">
      <c r="A48" s="183"/>
      <c r="B48" s="67" t="s">
        <v>2</v>
      </c>
      <c r="C48" s="83" t="s">
        <v>38</v>
      </c>
      <c r="D48" s="83" t="s">
        <v>710</v>
      </c>
      <c r="E48" s="83" t="s">
        <v>739</v>
      </c>
      <c r="F48" s="65"/>
      <c r="G48" s="66" t="str">
        <f t="shared" si="2"/>
        <v/>
      </c>
      <c r="H48" s="56"/>
      <c r="I48" s="56"/>
      <c r="J48" s="57"/>
      <c r="L48" t="s">
        <v>958</v>
      </c>
    </row>
    <row r="49" spans="1:12" ht="15" customHeight="1" x14ac:dyDescent="0.35">
      <c r="A49" s="183"/>
      <c r="B49" s="67" t="s">
        <v>3</v>
      </c>
      <c r="C49" s="83" t="s">
        <v>712</v>
      </c>
      <c r="D49" s="83" t="s">
        <v>238</v>
      </c>
      <c r="E49" s="83" t="s">
        <v>741</v>
      </c>
      <c r="F49" s="65"/>
      <c r="G49" s="66" t="str">
        <f t="shared" si="2"/>
        <v/>
      </c>
      <c r="H49" s="56"/>
      <c r="I49" s="56"/>
      <c r="J49" s="57"/>
      <c r="L49" t="s">
        <v>959</v>
      </c>
    </row>
    <row r="50" spans="1:12" ht="15" customHeight="1" x14ac:dyDescent="0.35">
      <c r="A50" s="183"/>
      <c r="B50" s="67" t="s">
        <v>4</v>
      </c>
      <c r="C50" s="83" t="s">
        <v>276</v>
      </c>
      <c r="D50" s="83" t="s">
        <v>241</v>
      </c>
      <c r="E50" s="166" t="s">
        <v>504</v>
      </c>
      <c r="F50" s="65">
        <v>320</v>
      </c>
      <c r="G50" s="66">
        <f t="shared" si="2"/>
        <v>483200</v>
      </c>
      <c r="H50" s="56" t="s">
        <v>277</v>
      </c>
      <c r="I50" s="56"/>
      <c r="J50" s="57"/>
    </row>
    <row r="51" spans="1:12" ht="15" customHeight="1" x14ac:dyDescent="0.35">
      <c r="A51" s="183"/>
      <c r="B51" s="67" t="s">
        <v>5</v>
      </c>
      <c r="C51" s="83"/>
      <c r="D51" s="83"/>
      <c r="E51" s="166" t="s">
        <v>784</v>
      </c>
      <c r="F51" s="65"/>
      <c r="G51" s="66" t="str">
        <f t="shared" si="2"/>
        <v/>
      </c>
      <c r="H51" s="56"/>
      <c r="I51" s="56"/>
      <c r="J51" s="57"/>
    </row>
    <row r="52" spans="1:12" ht="15" customHeight="1" x14ac:dyDescent="0.35">
      <c r="A52" s="183"/>
      <c r="B52" s="67" t="s">
        <v>6</v>
      </c>
      <c r="C52" s="83"/>
      <c r="D52" s="83"/>
      <c r="E52" s="166" t="s">
        <v>785</v>
      </c>
      <c r="F52" s="65"/>
      <c r="G52" s="66" t="str">
        <f t="shared" si="2"/>
        <v/>
      </c>
      <c r="H52" s="56"/>
      <c r="I52" s="56"/>
      <c r="J52" s="57"/>
    </row>
    <row r="53" spans="1:12" ht="15" customHeight="1" x14ac:dyDescent="0.35">
      <c r="A53" s="183"/>
      <c r="B53" s="67" t="s">
        <v>7</v>
      </c>
      <c r="C53" s="83"/>
      <c r="D53" s="83"/>
      <c r="E53" s="166" t="s">
        <v>786</v>
      </c>
      <c r="F53" s="65"/>
      <c r="G53" s="66" t="str">
        <f t="shared" si="2"/>
        <v/>
      </c>
      <c r="H53" s="56"/>
      <c r="I53" s="56"/>
      <c r="J53" s="57"/>
    </row>
    <row r="54" spans="1:12" ht="15" customHeight="1" x14ac:dyDescent="0.35">
      <c r="A54" s="183"/>
      <c r="B54" s="67" t="s">
        <v>8</v>
      </c>
      <c r="C54" s="83"/>
      <c r="D54" s="83"/>
      <c r="E54" s="165" t="s">
        <v>811</v>
      </c>
      <c r="F54" s="65"/>
      <c r="G54" s="66" t="str">
        <f t="shared" si="2"/>
        <v/>
      </c>
      <c r="H54" s="56"/>
      <c r="I54" s="56"/>
      <c r="J54" s="57"/>
    </row>
    <row r="55" spans="1:12" ht="15" customHeight="1" x14ac:dyDescent="0.35">
      <c r="A55" s="183"/>
      <c r="B55" s="67" t="s">
        <v>9</v>
      </c>
      <c r="C55" s="84" t="s">
        <v>292</v>
      </c>
      <c r="D55" s="84" t="s">
        <v>293</v>
      </c>
      <c r="E55" s="169" t="s">
        <v>787</v>
      </c>
      <c r="F55" s="65"/>
      <c r="G55" s="66" t="str">
        <f t="shared" si="2"/>
        <v/>
      </c>
      <c r="H55" s="56"/>
      <c r="I55" s="56"/>
      <c r="J55" s="57"/>
    </row>
    <row r="56" spans="1:12" ht="15" customHeight="1" x14ac:dyDescent="0.35">
      <c r="A56" s="183"/>
      <c r="B56" s="67" t="s">
        <v>10</v>
      </c>
      <c r="C56" s="84" t="s">
        <v>294</v>
      </c>
      <c r="D56" s="84" t="s">
        <v>295</v>
      </c>
      <c r="E56" s="169" t="s">
        <v>788</v>
      </c>
      <c r="F56" s="65"/>
      <c r="G56" s="66" t="str">
        <f t="shared" si="2"/>
        <v/>
      </c>
      <c r="H56" s="56"/>
      <c r="I56" s="56"/>
      <c r="J56" s="57"/>
    </row>
    <row r="57" spans="1:12" ht="14.5" customHeight="1" x14ac:dyDescent="0.35">
      <c r="A57" s="183"/>
      <c r="B57" s="67" t="s">
        <v>11</v>
      </c>
      <c r="C57" s="83" t="s">
        <v>202</v>
      </c>
      <c r="D57" s="83" t="s">
        <v>242</v>
      </c>
      <c r="E57" s="83" t="s">
        <v>789</v>
      </c>
      <c r="F57" s="65"/>
      <c r="G57" s="66" t="str">
        <f t="shared" si="2"/>
        <v/>
      </c>
      <c r="H57" s="56"/>
      <c r="I57" s="56"/>
      <c r="J57" s="57"/>
    </row>
    <row r="58" spans="1:12" ht="15" customHeight="1" x14ac:dyDescent="0.35">
      <c r="A58" s="183"/>
      <c r="B58" s="67" t="s">
        <v>12</v>
      </c>
      <c r="C58" s="84" t="s">
        <v>296</v>
      </c>
      <c r="D58" s="84" t="s">
        <v>297</v>
      </c>
      <c r="E58" s="164" t="s">
        <v>812</v>
      </c>
      <c r="F58" s="65"/>
      <c r="G58" s="66" t="str">
        <f t="shared" si="2"/>
        <v/>
      </c>
      <c r="H58" s="56"/>
      <c r="I58" s="56"/>
      <c r="J58" s="57"/>
    </row>
    <row r="59" spans="1:12" ht="15" customHeight="1" x14ac:dyDescent="0.35">
      <c r="A59" s="183"/>
      <c r="B59" s="67" t="s">
        <v>13</v>
      </c>
      <c r="C59" s="84" t="s">
        <v>298</v>
      </c>
      <c r="D59" s="84" t="s">
        <v>299</v>
      </c>
      <c r="E59" s="169" t="s">
        <v>790</v>
      </c>
      <c r="F59" s="65"/>
      <c r="G59" s="66" t="str">
        <f t="shared" si="2"/>
        <v/>
      </c>
      <c r="H59" s="56"/>
      <c r="I59" s="56"/>
      <c r="J59" s="57"/>
    </row>
    <row r="60" spans="1:12" ht="15" customHeight="1" x14ac:dyDescent="0.35">
      <c r="A60" s="183"/>
      <c r="B60" s="67" t="s">
        <v>14</v>
      </c>
      <c r="C60" s="83"/>
      <c r="D60" s="83"/>
      <c r="E60" s="165" t="s">
        <v>791</v>
      </c>
      <c r="F60" s="65"/>
      <c r="G60" s="66" t="str">
        <f t="shared" si="2"/>
        <v/>
      </c>
      <c r="H60" s="56"/>
      <c r="I60" s="56"/>
      <c r="J60" s="57"/>
    </row>
    <row r="61" spans="1:12" ht="15" customHeight="1" x14ac:dyDescent="0.35">
      <c r="A61" s="183"/>
      <c r="B61" s="67" t="s">
        <v>15</v>
      </c>
      <c r="C61" s="83"/>
      <c r="D61" s="83"/>
      <c r="E61" s="83" t="s">
        <v>964</v>
      </c>
      <c r="F61" s="65"/>
      <c r="G61" s="66" t="str">
        <f t="shared" si="2"/>
        <v/>
      </c>
      <c r="H61" s="56"/>
      <c r="I61" s="56"/>
      <c r="J61" s="57"/>
    </row>
    <row r="62" spans="1:12" ht="15" customHeight="1" x14ac:dyDescent="0.35">
      <c r="A62" s="183"/>
      <c r="B62" s="67" t="s">
        <v>16</v>
      </c>
      <c r="C62" s="83"/>
      <c r="D62" s="83"/>
      <c r="E62" s="83" t="s">
        <v>965</v>
      </c>
      <c r="F62" s="65"/>
      <c r="G62" s="66" t="str">
        <f t="shared" si="2"/>
        <v/>
      </c>
      <c r="H62" s="56"/>
      <c r="I62" s="56"/>
      <c r="J62" s="57"/>
    </row>
    <row r="63" spans="1:12" ht="15" customHeight="1" x14ac:dyDescent="0.35">
      <c r="A63" s="183"/>
      <c r="B63" s="67" t="s">
        <v>17</v>
      </c>
      <c r="C63" s="83"/>
      <c r="D63" s="83"/>
      <c r="E63" s="83"/>
      <c r="F63" s="65"/>
      <c r="G63" s="66" t="str">
        <f t="shared" si="2"/>
        <v/>
      </c>
      <c r="H63" s="56"/>
      <c r="I63" s="56"/>
      <c r="J63" s="57"/>
    </row>
    <row r="64" spans="1:12" ht="15" customHeight="1" x14ac:dyDescent="0.35">
      <c r="A64" s="183"/>
      <c r="B64" s="67" t="s">
        <v>19</v>
      </c>
      <c r="C64" s="83"/>
      <c r="D64" s="83"/>
      <c r="E64" s="83"/>
      <c r="F64" s="65"/>
      <c r="G64" s="66" t="str">
        <f t="shared" si="2"/>
        <v/>
      </c>
      <c r="H64" s="56"/>
      <c r="I64" s="56"/>
      <c r="J64" s="57"/>
    </row>
    <row r="65" spans="1:10" ht="15" customHeight="1" x14ac:dyDescent="0.35">
      <c r="A65" s="184"/>
      <c r="B65" s="185" t="s">
        <v>52</v>
      </c>
      <c r="C65" s="186"/>
      <c r="D65" s="186"/>
      <c r="E65" s="186"/>
      <c r="F65" s="68">
        <f>SUM(F47:F64)</f>
        <v>320</v>
      </c>
      <c r="G65" s="69">
        <f>F65*$B$4</f>
        <v>483200</v>
      </c>
      <c r="H65" s="70"/>
      <c r="I65" s="70"/>
      <c r="J65" s="80"/>
    </row>
    <row r="66" spans="1:10" ht="15" customHeight="1" x14ac:dyDescent="0.35">
      <c r="A66" s="55"/>
      <c r="B66" s="71"/>
      <c r="C66" s="83"/>
      <c r="D66" s="83"/>
      <c r="E66" s="83"/>
      <c r="F66" s="65"/>
      <c r="G66" s="72"/>
      <c r="H66" s="56"/>
      <c r="I66" s="56"/>
      <c r="J66" s="57"/>
    </row>
    <row r="67" spans="1:10" ht="15" customHeight="1" x14ac:dyDescent="0.35">
      <c r="A67" s="182" t="s">
        <v>538</v>
      </c>
      <c r="B67" s="67" t="s">
        <v>1</v>
      </c>
      <c r="C67" s="83" t="s">
        <v>38</v>
      </c>
      <c r="D67" s="83" t="s">
        <v>705</v>
      </c>
      <c r="E67" s="83" t="s">
        <v>713</v>
      </c>
      <c r="F67" s="65"/>
      <c r="G67" s="66" t="str">
        <f t="shared" ref="G67:G84" si="3">IF(F67="","",F67*$B$4)</f>
        <v/>
      </c>
      <c r="H67" s="56"/>
      <c r="I67" s="56"/>
      <c r="J67" s="57"/>
    </row>
    <row r="68" spans="1:10" ht="15" customHeight="1" x14ac:dyDescent="0.35">
      <c r="A68" s="183"/>
      <c r="B68" s="67" t="s">
        <v>2</v>
      </c>
      <c r="C68" s="83"/>
      <c r="D68" s="83"/>
      <c r="E68" s="83"/>
      <c r="F68" s="65"/>
      <c r="G68" s="66" t="str">
        <f t="shared" si="3"/>
        <v/>
      </c>
      <c r="H68" s="56"/>
      <c r="I68" s="56"/>
      <c r="J68" s="57"/>
    </row>
    <row r="69" spans="1:10" ht="15" customHeight="1" x14ac:dyDescent="0.35">
      <c r="A69" s="183"/>
      <c r="B69" s="67" t="s">
        <v>3</v>
      </c>
      <c r="C69" s="83"/>
      <c r="D69" s="83"/>
      <c r="E69" s="83"/>
      <c r="F69" s="65"/>
      <c r="G69" s="66" t="str">
        <f t="shared" si="3"/>
        <v/>
      </c>
      <c r="H69" s="56"/>
      <c r="I69" s="56"/>
      <c r="J69" s="57"/>
    </row>
    <row r="70" spans="1:10" ht="15" customHeight="1" x14ac:dyDescent="0.35">
      <c r="A70" s="183"/>
      <c r="B70" s="67" t="s">
        <v>4</v>
      </c>
      <c r="C70" s="83"/>
      <c r="D70" s="83"/>
      <c r="E70" s="83" t="s">
        <v>517</v>
      </c>
      <c r="F70" s="65"/>
      <c r="G70" s="66" t="str">
        <f t="shared" si="3"/>
        <v/>
      </c>
      <c r="H70" s="56"/>
      <c r="I70" s="56"/>
      <c r="J70" s="57"/>
    </row>
    <row r="71" spans="1:10" ht="15" customHeight="1" x14ac:dyDescent="0.35">
      <c r="A71" s="183"/>
      <c r="B71" s="67" t="s">
        <v>5</v>
      </c>
      <c r="C71" s="83" t="s">
        <v>221</v>
      </c>
      <c r="D71" s="83" t="s">
        <v>243</v>
      </c>
      <c r="E71" s="85" t="s">
        <v>505</v>
      </c>
      <c r="F71" s="65"/>
      <c r="G71" s="66" t="str">
        <f t="shared" si="3"/>
        <v/>
      </c>
      <c r="H71" s="56"/>
      <c r="I71" s="56"/>
      <c r="J71" s="57"/>
    </row>
    <row r="72" spans="1:10" ht="15" customHeight="1" x14ac:dyDescent="0.35">
      <c r="A72" s="183"/>
      <c r="B72" s="67" t="s">
        <v>6</v>
      </c>
      <c r="C72" s="83"/>
      <c r="D72" s="83"/>
      <c r="E72" s="85" t="s">
        <v>506</v>
      </c>
      <c r="F72" s="65"/>
      <c r="G72" s="66" t="str">
        <f t="shared" si="3"/>
        <v/>
      </c>
      <c r="H72" s="56"/>
      <c r="I72" s="56"/>
      <c r="J72" s="57"/>
    </row>
    <row r="73" spans="1:10" ht="15" customHeight="1" x14ac:dyDescent="0.35">
      <c r="A73" s="183"/>
      <c r="B73" s="67" t="s">
        <v>7</v>
      </c>
      <c r="C73" s="83"/>
      <c r="D73" s="83"/>
      <c r="E73" s="85" t="s">
        <v>507</v>
      </c>
      <c r="F73" s="65"/>
      <c r="G73" s="66" t="str">
        <f t="shared" si="3"/>
        <v/>
      </c>
      <c r="H73" s="56"/>
      <c r="I73" s="56"/>
      <c r="J73" s="57"/>
    </row>
    <row r="74" spans="1:10" ht="15" customHeight="1" x14ac:dyDescent="0.35">
      <c r="A74" s="183"/>
      <c r="B74" s="67" t="s">
        <v>8</v>
      </c>
      <c r="C74" s="83"/>
      <c r="D74" s="83"/>
      <c r="E74" s="85" t="s">
        <v>508</v>
      </c>
      <c r="F74" s="65"/>
      <c r="G74" s="66" t="str">
        <f t="shared" si="3"/>
        <v/>
      </c>
      <c r="H74" s="56"/>
      <c r="I74" s="56"/>
      <c r="J74" s="57"/>
    </row>
    <row r="75" spans="1:10" ht="15" customHeight="1" x14ac:dyDescent="0.35">
      <c r="A75" s="183"/>
      <c r="B75" s="67" t="s">
        <v>9</v>
      </c>
      <c r="C75" s="83"/>
      <c r="D75" s="83"/>
      <c r="E75" s="85" t="s">
        <v>509</v>
      </c>
      <c r="F75" s="65"/>
      <c r="G75" s="66" t="str">
        <f t="shared" si="3"/>
        <v/>
      </c>
      <c r="H75" s="56"/>
      <c r="I75" s="56"/>
      <c r="J75" s="57"/>
    </row>
    <row r="76" spans="1:10" ht="15" customHeight="1" x14ac:dyDescent="0.35">
      <c r="A76" s="183"/>
      <c r="B76" s="67" t="s">
        <v>10</v>
      </c>
      <c r="C76" s="83"/>
      <c r="D76" s="83"/>
      <c r="E76" s="85" t="s">
        <v>510</v>
      </c>
      <c r="F76" s="65"/>
      <c r="G76" s="66" t="str">
        <f t="shared" si="3"/>
        <v/>
      </c>
      <c r="H76" s="56"/>
      <c r="I76" s="56"/>
      <c r="J76" s="57"/>
    </row>
    <row r="77" spans="1:10" ht="15" customHeight="1" x14ac:dyDescent="0.35">
      <c r="A77" s="183"/>
      <c r="B77" s="67" t="s">
        <v>11</v>
      </c>
      <c r="C77" s="84" t="s">
        <v>300</v>
      </c>
      <c r="D77" s="84" t="s">
        <v>301</v>
      </c>
      <c r="E77" s="84" t="s">
        <v>511</v>
      </c>
      <c r="F77" s="65"/>
      <c r="G77" s="66" t="str">
        <f t="shared" si="3"/>
        <v/>
      </c>
      <c r="H77" s="56"/>
      <c r="I77" s="56"/>
      <c r="J77" s="57"/>
    </row>
    <row r="78" spans="1:10" ht="15" customHeight="1" x14ac:dyDescent="0.35">
      <c r="A78" s="183"/>
      <c r="B78" s="67" t="s">
        <v>12</v>
      </c>
      <c r="C78" s="83" t="s">
        <v>222</v>
      </c>
      <c r="D78" s="83" t="s">
        <v>244</v>
      </c>
      <c r="E78" s="83" t="s">
        <v>512</v>
      </c>
      <c r="F78" s="65"/>
      <c r="G78" s="66" t="str">
        <f t="shared" si="3"/>
        <v/>
      </c>
      <c r="H78" s="56"/>
      <c r="I78" s="56"/>
      <c r="J78" s="57"/>
    </row>
    <row r="79" spans="1:10" ht="15" customHeight="1" x14ac:dyDescent="0.35">
      <c r="A79" s="183"/>
      <c r="B79" s="67" t="s">
        <v>13</v>
      </c>
      <c r="C79" s="83" t="s">
        <v>223</v>
      </c>
      <c r="D79" s="83" t="s">
        <v>245</v>
      </c>
      <c r="E79" s="83" t="s">
        <v>513</v>
      </c>
      <c r="F79" s="65"/>
      <c r="G79" s="66" t="str">
        <f t="shared" si="3"/>
        <v/>
      </c>
      <c r="H79" s="56"/>
      <c r="I79" s="56"/>
      <c r="J79" s="57"/>
    </row>
    <row r="80" spans="1:10" ht="15" customHeight="1" x14ac:dyDescent="0.35">
      <c r="A80" s="183"/>
      <c r="B80" s="67" t="s">
        <v>14</v>
      </c>
      <c r="C80" s="83"/>
      <c r="D80" s="83" t="s">
        <v>230</v>
      </c>
      <c r="E80" s="83" t="s">
        <v>514</v>
      </c>
      <c r="F80" s="65"/>
      <c r="G80" s="66" t="str">
        <f t="shared" si="3"/>
        <v/>
      </c>
      <c r="H80" s="56"/>
      <c r="I80" s="56"/>
      <c r="J80" s="57"/>
    </row>
    <row r="81" spans="1:10" ht="15" customHeight="1" x14ac:dyDescent="0.35">
      <c r="A81" s="183"/>
      <c r="B81" s="67" t="s">
        <v>15</v>
      </c>
      <c r="C81" s="83"/>
      <c r="D81" s="83"/>
      <c r="E81" s="83" t="s">
        <v>966</v>
      </c>
      <c r="F81" s="65"/>
      <c r="G81" s="66" t="str">
        <f t="shared" si="3"/>
        <v/>
      </c>
      <c r="H81" s="56"/>
      <c r="I81" s="56"/>
      <c r="J81" s="57"/>
    </row>
    <row r="82" spans="1:10" ht="15" customHeight="1" x14ac:dyDescent="0.35">
      <c r="A82" s="183"/>
      <c r="B82" s="67" t="s">
        <v>16</v>
      </c>
      <c r="C82" s="83"/>
      <c r="D82" s="83"/>
      <c r="E82" s="83" t="s">
        <v>967</v>
      </c>
      <c r="F82" s="65"/>
      <c r="G82" s="66" t="str">
        <f t="shared" si="3"/>
        <v/>
      </c>
      <c r="H82" s="56"/>
      <c r="I82" s="56"/>
      <c r="J82" s="57"/>
    </row>
    <row r="83" spans="1:10" ht="15" customHeight="1" x14ac:dyDescent="0.35">
      <c r="A83" s="183"/>
      <c r="B83" s="67" t="s">
        <v>17</v>
      </c>
      <c r="C83" s="83"/>
      <c r="D83" s="83"/>
      <c r="E83" s="83"/>
      <c r="F83" s="65"/>
      <c r="G83" s="66" t="str">
        <f t="shared" si="3"/>
        <v/>
      </c>
      <c r="H83" s="56"/>
      <c r="I83" s="56"/>
      <c r="J83" s="57"/>
    </row>
    <row r="84" spans="1:10" ht="15" customHeight="1" x14ac:dyDescent="0.35">
      <c r="A84" s="183"/>
      <c r="B84" s="67" t="s">
        <v>19</v>
      </c>
      <c r="C84" s="83"/>
      <c r="D84" s="83"/>
      <c r="E84" s="83"/>
      <c r="F84" s="65"/>
      <c r="G84" s="66" t="str">
        <f t="shared" si="3"/>
        <v/>
      </c>
      <c r="H84" s="56"/>
      <c r="I84" s="56"/>
      <c r="J84" s="57"/>
    </row>
    <row r="85" spans="1:10" ht="15" customHeight="1" x14ac:dyDescent="0.35">
      <c r="A85" s="184"/>
      <c r="B85" s="185" t="s">
        <v>52</v>
      </c>
      <c r="C85" s="186"/>
      <c r="D85" s="186"/>
      <c r="E85" s="186"/>
      <c r="F85" s="68">
        <f>SUM(F67:F84)</f>
        <v>0</v>
      </c>
      <c r="G85" s="69">
        <f>F85*$B$4</f>
        <v>0</v>
      </c>
      <c r="H85" s="70"/>
      <c r="I85" s="70"/>
      <c r="J85" s="80"/>
    </row>
    <row r="86" spans="1:10" ht="15" customHeight="1" x14ac:dyDescent="0.35">
      <c r="A86" s="55"/>
      <c r="B86" s="71"/>
      <c r="C86" s="83"/>
      <c r="D86" s="83"/>
      <c r="E86" s="83"/>
      <c r="F86" s="65"/>
      <c r="G86" s="72"/>
      <c r="H86" s="56"/>
      <c r="I86" s="56"/>
      <c r="J86" s="57"/>
    </row>
    <row r="87" spans="1:10" ht="15" customHeight="1" x14ac:dyDescent="0.35">
      <c r="A87" s="182" t="s">
        <v>265</v>
      </c>
      <c r="B87" s="67" t="s">
        <v>1</v>
      </c>
      <c r="C87" s="83" t="s">
        <v>38</v>
      </c>
      <c r="D87" s="83" t="s">
        <v>479</v>
      </c>
      <c r="E87" s="83" t="s">
        <v>714</v>
      </c>
      <c r="F87" s="65"/>
      <c r="G87" s="66" t="str">
        <f t="shared" ref="G87:G104" si="4">IF(F87="","",F87*$B$4)</f>
        <v/>
      </c>
      <c r="H87" s="56"/>
      <c r="I87" s="56"/>
      <c r="J87" s="57"/>
    </row>
    <row r="88" spans="1:10" ht="15" customHeight="1" x14ac:dyDescent="0.35">
      <c r="A88" s="183"/>
      <c r="B88" s="67" t="s">
        <v>2</v>
      </c>
      <c r="C88" s="83"/>
      <c r="D88" s="83" t="s">
        <v>238</v>
      </c>
      <c r="E88" s="83" t="s">
        <v>515</v>
      </c>
      <c r="F88" s="65"/>
      <c r="G88" s="66" t="str">
        <f t="shared" si="4"/>
        <v/>
      </c>
      <c r="H88" s="56" t="s">
        <v>562</v>
      </c>
      <c r="I88" s="56"/>
      <c r="J88" s="57"/>
    </row>
    <row r="89" spans="1:10" ht="15" customHeight="1" x14ac:dyDescent="0.35">
      <c r="A89" s="183"/>
      <c r="B89" s="67" t="s">
        <v>3</v>
      </c>
      <c r="C89" s="83" t="s">
        <v>224</v>
      </c>
      <c r="D89" s="83" t="s">
        <v>246</v>
      </c>
      <c r="E89" s="83" t="s">
        <v>561</v>
      </c>
      <c r="F89" s="65"/>
      <c r="G89" s="66" t="str">
        <f t="shared" si="4"/>
        <v/>
      </c>
      <c r="H89" s="56"/>
      <c r="I89" s="56"/>
      <c r="J89" s="57"/>
    </row>
    <row r="90" spans="1:10" ht="15" customHeight="1" x14ac:dyDescent="0.35">
      <c r="A90" s="183"/>
      <c r="B90" s="67" t="s">
        <v>4</v>
      </c>
      <c r="C90" s="83"/>
      <c r="D90" s="83"/>
      <c r="E90" s="83" t="s">
        <v>968</v>
      </c>
      <c r="F90" s="65"/>
      <c r="G90" s="66" t="str">
        <f t="shared" si="4"/>
        <v/>
      </c>
      <c r="H90" s="56"/>
      <c r="I90" s="56"/>
      <c r="J90" s="57"/>
    </row>
    <row r="91" spans="1:10" ht="15" customHeight="1" x14ac:dyDescent="0.35">
      <c r="A91" s="183"/>
      <c r="B91" s="67" t="s">
        <v>5</v>
      </c>
      <c r="C91" s="83"/>
      <c r="D91" s="83" t="s">
        <v>238</v>
      </c>
      <c r="E91" s="83" t="s">
        <v>516</v>
      </c>
      <c r="F91" s="65"/>
      <c r="G91" s="66" t="str">
        <f t="shared" si="4"/>
        <v/>
      </c>
      <c r="H91" s="56"/>
      <c r="I91" s="56"/>
      <c r="J91" s="57"/>
    </row>
    <row r="92" spans="1:10" ht="15" customHeight="1" x14ac:dyDescent="0.35">
      <c r="A92" s="183"/>
      <c r="B92" s="67" t="s">
        <v>6</v>
      </c>
      <c r="C92" s="83"/>
      <c r="D92" s="83"/>
      <c r="E92" s="83" t="s">
        <v>487</v>
      </c>
      <c r="F92" s="65"/>
      <c r="G92" s="66" t="str">
        <f t="shared" si="4"/>
        <v/>
      </c>
      <c r="H92" s="56"/>
      <c r="I92" s="56"/>
      <c r="J92" s="57"/>
    </row>
    <row r="93" spans="1:10" ht="15" customHeight="1" x14ac:dyDescent="0.35">
      <c r="A93" s="183"/>
      <c r="B93" s="67" t="s">
        <v>7</v>
      </c>
      <c r="C93" s="83"/>
      <c r="D93" s="83"/>
      <c r="E93" s="83" t="s">
        <v>487</v>
      </c>
      <c r="F93" s="65"/>
      <c r="G93" s="66" t="str">
        <f t="shared" si="4"/>
        <v/>
      </c>
      <c r="H93" s="56"/>
      <c r="I93" s="56"/>
      <c r="J93" s="57"/>
    </row>
    <row r="94" spans="1:10" ht="15" customHeight="1" x14ac:dyDescent="0.35">
      <c r="A94" s="183"/>
      <c r="B94" s="67" t="s">
        <v>8</v>
      </c>
      <c r="C94" s="83"/>
      <c r="D94" s="83"/>
      <c r="E94" s="83"/>
      <c r="F94" s="65"/>
      <c r="G94" s="66" t="str">
        <f t="shared" si="4"/>
        <v/>
      </c>
      <c r="H94" s="56"/>
      <c r="I94" s="56"/>
      <c r="J94" s="57"/>
    </row>
    <row r="95" spans="1:10" ht="15" customHeight="1" x14ac:dyDescent="0.35">
      <c r="A95" s="183"/>
      <c r="B95" s="67" t="s">
        <v>9</v>
      </c>
      <c r="C95" s="83"/>
      <c r="D95" s="83"/>
      <c r="E95" s="83"/>
      <c r="F95" s="65"/>
      <c r="G95" s="66" t="str">
        <f t="shared" si="4"/>
        <v/>
      </c>
      <c r="H95" s="56"/>
      <c r="I95" s="56"/>
      <c r="J95" s="57"/>
    </row>
    <row r="96" spans="1:10" ht="15" customHeight="1" x14ac:dyDescent="0.35">
      <c r="A96" s="183"/>
      <c r="B96" s="67" t="s">
        <v>10</v>
      </c>
      <c r="C96" s="83"/>
      <c r="D96" s="83"/>
      <c r="E96" s="83"/>
      <c r="F96" s="65"/>
      <c r="G96" s="66" t="str">
        <f t="shared" si="4"/>
        <v/>
      </c>
      <c r="H96" s="56"/>
      <c r="I96" s="56"/>
      <c r="J96" s="57"/>
    </row>
    <row r="97" spans="1:10" ht="15" customHeight="1" x14ac:dyDescent="0.35">
      <c r="A97" s="183"/>
      <c r="B97" s="67" t="s">
        <v>11</v>
      </c>
      <c r="C97" s="83"/>
      <c r="D97" s="83"/>
      <c r="E97" s="83"/>
      <c r="F97" s="65"/>
      <c r="G97" s="66" t="str">
        <f t="shared" si="4"/>
        <v/>
      </c>
      <c r="H97" s="56"/>
      <c r="I97" s="56"/>
      <c r="J97" s="57"/>
    </row>
    <row r="98" spans="1:10" ht="15" customHeight="1" x14ac:dyDescent="0.35">
      <c r="A98" s="183"/>
      <c r="B98" s="67" t="s">
        <v>12</v>
      </c>
      <c r="C98" s="83"/>
      <c r="D98" s="83"/>
      <c r="E98" s="83"/>
      <c r="F98" s="65"/>
      <c r="G98" s="66" t="str">
        <f t="shared" si="4"/>
        <v/>
      </c>
      <c r="H98" s="56"/>
      <c r="I98" s="56"/>
      <c r="J98" s="57"/>
    </row>
    <row r="99" spans="1:10" ht="15" customHeight="1" x14ac:dyDescent="0.35">
      <c r="A99" s="183"/>
      <c r="B99" s="67" t="s">
        <v>13</v>
      </c>
      <c r="C99" s="83"/>
      <c r="D99" s="83"/>
      <c r="E99" s="83"/>
      <c r="F99" s="65"/>
      <c r="G99" s="66" t="str">
        <f t="shared" si="4"/>
        <v/>
      </c>
      <c r="H99" s="56"/>
      <c r="I99" s="56"/>
      <c r="J99" s="57"/>
    </row>
    <row r="100" spans="1:10" ht="15" customHeight="1" x14ac:dyDescent="0.35">
      <c r="A100" s="183"/>
      <c r="B100" s="67" t="s">
        <v>14</v>
      </c>
      <c r="C100" s="83"/>
      <c r="D100" s="83"/>
      <c r="E100" s="83"/>
      <c r="F100" s="65"/>
      <c r="G100" s="66" t="str">
        <f t="shared" si="4"/>
        <v/>
      </c>
      <c r="H100" s="56"/>
      <c r="I100" s="56"/>
      <c r="J100" s="57"/>
    </row>
    <row r="101" spans="1:10" ht="15" customHeight="1" x14ac:dyDescent="0.35">
      <c r="A101" s="183"/>
      <c r="B101" s="67" t="s">
        <v>15</v>
      </c>
      <c r="C101" s="83"/>
      <c r="D101" s="83"/>
      <c r="E101" s="83"/>
      <c r="F101" s="65"/>
      <c r="G101" s="66" t="str">
        <f t="shared" si="4"/>
        <v/>
      </c>
      <c r="H101" s="56"/>
      <c r="I101" s="56"/>
      <c r="J101" s="57"/>
    </row>
    <row r="102" spans="1:10" ht="15" customHeight="1" x14ac:dyDescent="0.35">
      <c r="A102" s="183"/>
      <c r="B102" s="67" t="s">
        <v>16</v>
      </c>
      <c r="C102" s="83"/>
      <c r="D102" s="83"/>
      <c r="E102" s="83"/>
      <c r="F102" s="65"/>
      <c r="G102" s="66" t="str">
        <f t="shared" si="4"/>
        <v/>
      </c>
      <c r="H102" s="56"/>
      <c r="I102" s="56"/>
      <c r="J102" s="57"/>
    </row>
    <row r="103" spans="1:10" ht="15" customHeight="1" x14ac:dyDescent="0.35">
      <c r="A103" s="183"/>
      <c r="B103" s="67" t="s">
        <v>17</v>
      </c>
      <c r="C103" s="83"/>
      <c r="D103" s="83"/>
      <c r="E103" s="83"/>
      <c r="F103" s="65"/>
      <c r="G103" s="66" t="str">
        <f t="shared" si="4"/>
        <v/>
      </c>
      <c r="H103" s="56"/>
      <c r="I103" s="56"/>
      <c r="J103" s="57"/>
    </row>
    <row r="104" spans="1:10" ht="15" customHeight="1" x14ac:dyDescent="0.35">
      <c r="A104" s="183"/>
      <c r="B104" s="67" t="s">
        <v>19</v>
      </c>
      <c r="C104" s="83"/>
      <c r="D104" s="83"/>
      <c r="E104" s="83"/>
      <c r="F104" s="65"/>
      <c r="G104" s="66" t="str">
        <f t="shared" si="4"/>
        <v/>
      </c>
      <c r="H104" s="56"/>
      <c r="I104" s="56"/>
      <c r="J104" s="57"/>
    </row>
    <row r="105" spans="1:10" ht="15" customHeight="1" x14ac:dyDescent="0.35">
      <c r="A105" s="184"/>
      <c r="B105" s="185" t="s">
        <v>52</v>
      </c>
      <c r="C105" s="186"/>
      <c r="D105" s="186"/>
      <c r="E105" s="186"/>
      <c r="F105" s="68">
        <f>SUM(F87:F104)</f>
        <v>0</v>
      </c>
      <c r="G105" s="69">
        <f>F105*$B$4</f>
        <v>0</v>
      </c>
      <c r="H105" s="70"/>
      <c r="I105" s="70"/>
      <c r="J105" s="80"/>
    </row>
    <row r="106" spans="1:10" ht="15" customHeight="1" x14ac:dyDescent="0.35">
      <c r="A106" s="55"/>
      <c r="B106" s="71"/>
      <c r="C106" s="83"/>
      <c r="D106" s="83"/>
      <c r="E106" s="83"/>
      <c r="F106" s="65"/>
      <c r="G106" s="72"/>
      <c r="H106" s="56"/>
      <c r="I106" s="56"/>
      <c r="J106" s="57"/>
    </row>
    <row r="107" spans="1:10" ht="15" customHeight="1" x14ac:dyDescent="0.35">
      <c r="A107" s="208" t="s">
        <v>179</v>
      </c>
      <c r="B107" s="209"/>
      <c r="C107" s="210"/>
      <c r="D107" s="210"/>
      <c r="E107" s="210"/>
      <c r="F107" s="90">
        <f>SUM(F25,F45,F65,F85,F105)</f>
        <v>320</v>
      </c>
      <c r="G107" s="91">
        <f>F107*$B$4</f>
        <v>483200</v>
      </c>
      <c r="H107" s="92"/>
      <c r="I107" s="92"/>
      <c r="J107" s="96"/>
    </row>
    <row r="108" spans="1:10" ht="15" customHeight="1" x14ac:dyDescent="0.35">
      <c r="A108" s="55"/>
      <c r="B108" s="71"/>
      <c r="C108" s="83"/>
      <c r="D108" s="83"/>
      <c r="E108" s="83"/>
      <c r="F108" s="65"/>
      <c r="G108" s="72"/>
      <c r="H108" s="56"/>
      <c r="I108" s="56"/>
      <c r="J108" s="57"/>
    </row>
    <row r="109" spans="1:10" ht="15" customHeight="1" x14ac:dyDescent="0.35">
      <c r="A109" s="55"/>
      <c r="B109" s="71"/>
      <c r="C109" s="83"/>
      <c r="D109" s="83"/>
      <c r="E109" s="83"/>
      <c r="F109" s="65"/>
      <c r="G109" s="72"/>
      <c r="H109" s="56"/>
      <c r="I109" s="56"/>
      <c r="J109" s="57"/>
    </row>
    <row r="110" spans="1:10" ht="15" customHeight="1" x14ac:dyDescent="0.35">
      <c r="A110" s="55"/>
      <c r="B110" s="71"/>
      <c r="C110" s="83"/>
      <c r="D110" s="83"/>
      <c r="E110" s="83"/>
      <c r="F110" s="65"/>
      <c r="G110" s="72"/>
      <c r="H110" s="56"/>
      <c r="I110" s="56"/>
      <c r="J110" s="57"/>
    </row>
    <row r="111" spans="1:10" ht="15" customHeight="1" x14ac:dyDescent="0.35">
      <c r="A111" s="55"/>
      <c r="B111" s="71"/>
      <c r="C111" s="83"/>
      <c r="D111" s="83"/>
      <c r="E111" s="83"/>
      <c r="F111" s="65"/>
      <c r="G111" s="72"/>
      <c r="H111" s="56"/>
      <c r="I111" s="56"/>
      <c r="J111" s="57"/>
    </row>
    <row r="112" spans="1:10" ht="15" customHeight="1" x14ac:dyDescent="0.35">
      <c r="A112" s="55"/>
      <c r="B112" s="71"/>
      <c r="C112" s="83"/>
      <c r="D112" s="83"/>
      <c r="E112" s="83"/>
      <c r="F112" s="65"/>
      <c r="G112" s="72"/>
      <c r="H112" s="56"/>
      <c r="I112" s="56"/>
      <c r="J112" s="57"/>
    </row>
    <row r="113" spans="1:10" ht="15" customHeight="1" x14ac:dyDescent="0.35">
      <c r="A113" s="55"/>
      <c r="B113" s="71"/>
      <c r="C113" s="83"/>
      <c r="D113" s="83"/>
      <c r="E113" s="83"/>
      <c r="F113" s="65"/>
      <c r="G113" s="72"/>
      <c r="H113" s="56"/>
      <c r="I113" s="56"/>
      <c r="J113" s="57"/>
    </row>
    <row r="114" spans="1:10" ht="15" customHeight="1" x14ac:dyDescent="0.35">
      <c r="A114" s="55"/>
      <c r="B114" s="71"/>
      <c r="C114" s="83"/>
      <c r="D114" s="83"/>
      <c r="E114" s="83"/>
      <c r="F114" s="65"/>
      <c r="G114" s="72"/>
      <c r="H114" s="56"/>
      <c r="I114" s="56"/>
      <c r="J114" s="57"/>
    </row>
    <row r="115" spans="1:10" ht="15" customHeight="1" x14ac:dyDescent="0.35">
      <c r="A115" s="55"/>
      <c r="B115" s="71"/>
      <c r="C115" s="83"/>
      <c r="D115" s="83"/>
      <c r="E115" s="83"/>
      <c r="F115" s="65"/>
      <c r="G115" s="72"/>
      <c r="H115" s="56"/>
      <c r="I115" s="56"/>
      <c r="J115" s="57"/>
    </row>
    <row r="116" spans="1:10" ht="15" customHeight="1" x14ac:dyDescent="0.35">
      <c r="A116" s="55"/>
      <c r="B116" s="71"/>
      <c r="C116" s="83"/>
      <c r="D116" s="83"/>
      <c r="E116" s="83"/>
      <c r="F116" s="65"/>
      <c r="G116" s="72"/>
      <c r="H116" s="56"/>
      <c r="I116" s="56"/>
      <c r="J116" s="57"/>
    </row>
    <row r="117" spans="1:10" ht="15" customHeight="1" x14ac:dyDescent="0.35">
      <c r="A117" s="55"/>
      <c r="B117" s="71"/>
      <c r="C117" s="83"/>
      <c r="D117" s="83"/>
      <c r="E117" s="83"/>
      <c r="F117" s="65"/>
      <c r="G117" s="72"/>
      <c r="H117" s="56"/>
      <c r="I117" s="56"/>
      <c r="J117" s="57"/>
    </row>
    <row r="118" spans="1:10" ht="15" customHeight="1" x14ac:dyDescent="0.35">
      <c r="A118" s="55"/>
      <c r="B118" s="71"/>
      <c r="C118" s="83"/>
      <c r="D118" s="83"/>
      <c r="E118" s="83"/>
      <c r="F118" s="65"/>
      <c r="G118" s="72"/>
      <c r="H118" s="56"/>
      <c r="I118" s="56"/>
      <c r="J118" s="57"/>
    </row>
    <row r="119" spans="1:10" ht="15" customHeight="1" x14ac:dyDescent="0.35">
      <c r="A119" s="55"/>
      <c r="B119" s="71"/>
      <c r="C119" s="83"/>
      <c r="D119" s="83"/>
      <c r="E119" s="83"/>
      <c r="F119" s="65"/>
      <c r="G119" s="72"/>
      <c r="H119" s="56"/>
      <c r="I119" s="56"/>
      <c r="J119" s="57"/>
    </row>
    <row r="120" spans="1:10" ht="15" customHeight="1" x14ac:dyDescent="0.35">
      <c r="A120" s="55"/>
      <c r="B120" s="71"/>
      <c r="C120" s="83"/>
      <c r="D120" s="83"/>
      <c r="E120" s="83"/>
      <c r="F120" s="65"/>
      <c r="G120" s="72"/>
      <c r="H120" s="56"/>
      <c r="I120" s="56"/>
      <c r="J120" s="57"/>
    </row>
    <row r="121" spans="1:10" ht="15" customHeight="1" x14ac:dyDescent="0.35">
      <c r="A121" s="55"/>
      <c r="B121" s="71"/>
      <c r="C121" s="83"/>
      <c r="D121" s="83"/>
      <c r="E121" s="83"/>
      <c r="F121" s="65"/>
      <c r="G121" s="72"/>
      <c r="H121" s="56"/>
      <c r="I121" s="56"/>
      <c r="J121" s="57"/>
    </row>
    <row r="122" spans="1:10" ht="15" customHeight="1" x14ac:dyDescent="0.35">
      <c r="A122" s="55"/>
      <c r="B122" s="71"/>
      <c r="C122" s="83"/>
      <c r="D122" s="83"/>
      <c r="E122" s="83"/>
      <c r="F122" s="65"/>
      <c r="G122" s="72"/>
      <c r="H122" s="56"/>
      <c r="I122" s="56"/>
      <c r="J122" s="57"/>
    </row>
    <row r="123" spans="1:10" ht="15" customHeight="1" x14ac:dyDescent="0.35">
      <c r="A123" s="55"/>
      <c r="B123" s="71"/>
      <c r="C123" s="83"/>
      <c r="D123" s="83"/>
      <c r="E123" s="83"/>
      <c r="F123" s="65"/>
      <c r="G123" s="72"/>
      <c r="H123" s="56"/>
      <c r="I123" s="56"/>
      <c r="J123" s="57"/>
    </row>
    <row r="124" spans="1:10" ht="15" customHeight="1" x14ac:dyDescent="0.35">
      <c r="A124" s="55"/>
      <c r="B124" s="71"/>
      <c r="C124" s="83"/>
      <c r="D124" s="83"/>
      <c r="E124" s="83"/>
      <c r="F124" s="65"/>
      <c r="G124" s="72"/>
      <c r="H124" s="56"/>
      <c r="I124" s="56"/>
      <c r="J124" s="57"/>
    </row>
    <row r="125" spans="1:10" ht="15" customHeight="1" x14ac:dyDescent="0.35">
      <c r="A125" s="55"/>
      <c r="B125" s="71"/>
      <c r="C125" s="83"/>
      <c r="D125" s="83"/>
      <c r="E125" s="83"/>
      <c r="F125" s="65"/>
      <c r="G125" s="72"/>
      <c r="H125" s="56"/>
      <c r="I125" s="56"/>
      <c r="J125" s="57"/>
    </row>
    <row r="126" spans="1:10" ht="15" customHeight="1" x14ac:dyDescent="0.35">
      <c r="A126" s="55"/>
      <c r="B126" s="71"/>
      <c r="C126" s="83"/>
      <c r="D126" s="83"/>
      <c r="E126" s="83"/>
      <c r="F126" s="65"/>
      <c r="G126" s="72"/>
      <c r="H126" s="56"/>
      <c r="I126" s="56"/>
      <c r="J126" s="57"/>
    </row>
    <row r="127" spans="1:10" ht="15" customHeight="1" x14ac:dyDescent="0.35">
      <c r="A127" s="205"/>
      <c r="B127" s="206"/>
      <c r="C127" s="207"/>
      <c r="D127" s="207"/>
      <c r="E127" s="207"/>
      <c r="F127" s="93"/>
      <c r="G127" s="94"/>
      <c r="H127" s="95"/>
      <c r="I127" s="59"/>
      <c r="J127" s="60"/>
    </row>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35" ht="14.5" x14ac:dyDescent="0.35"/>
    <row r="246" ht="14.5" x14ac:dyDescent="0.35"/>
    <row r="247" ht="14.5" x14ac:dyDescent="0.35"/>
    <row r="248"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305" ht="14.5" x14ac:dyDescent="0.35"/>
    <row r="310" ht="14.5" x14ac:dyDescent="0.35"/>
    <row r="311" ht="15" hidden="1" customHeight="1" x14ac:dyDescent="0.35"/>
    <row r="312" ht="15" hidden="1" customHeight="1" x14ac:dyDescent="0.35"/>
    <row r="313" ht="15" hidden="1" customHeight="1" x14ac:dyDescent="0.35"/>
    <row r="314" ht="15" hidden="1" customHeight="1" x14ac:dyDescent="0.35"/>
    <row r="315" ht="15" hidden="1" customHeight="1" x14ac:dyDescent="0.35"/>
    <row r="316" ht="15" hidden="1" customHeight="1" x14ac:dyDescent="0.35"/>
    <row r="317" ht="15" hidden="1" customHeight="1" x14ac:dyDescent="0.35"/>
    <row r="318" ht="15" hidden="1" customHeight="1" x14ac:dyDescent="0.35"/>
    <row r="319" ht="15" hidden="1" customHeight="1" x14ac:dyDescent="0.35"/>
    <row r="320" ht="15" hidden="1" customHeight="1" x14ac:dyDescent="0.35"/>
    <row r="321" ht="15" hidden="1" customHeight="1" x14ac:dyDescent="0.35"/>
    <row r="322" ht="15" hidden="1" customHeight="1" x14ac:dyDescent="0.35"/>
    <row r="323" ht="15" hidden="1" customHeight="1" x14ac:dyDescent="0.35"/>
    <row r="324" ht="15" hidden="1" customHeight="1" x14ac:dyDescent="0.35"/>
    <row r="325" ht="15" hidden="1" customHeight="1" x14ac:dyDescent="0.35"/>
    <row r="326" ht="15" hidden="1" customHeight="1" x14ac:dyDescent="0.35"/>
    <row r="327" ht="15" hidden="1" customHeight="1" x14ac:dyDescent="0.35"/>
    <row r="328" ht="15" hidden="1" customHeight="1" x14ac:dyDescent="0.35"/>
    <row r="329" ht="15" hidden="1" customHeight="1" x14ac:dyDescent="0.35"/>
    <row r="330" ht="15" hidden="1" customHeight="1" x14ac:dyDescent="0.35"/>
    <row r="331" ht="15" hidden="1" customHeight="1" x14ac:dyDescent="0.35"/>
    <row r="332" ht="15" hidden="1" customHeight="1" x14ac:dyDescent="0.35"/>
    <row r="333" ht="15" hidden="1" customHeight="1" x14ac:dyDescent="0.35"/>
    <row r="334" ht="15" hidden="1" customHeight="1" x14ac:dyDescent="0.35"/>
    <row r="335" ht="15" hidden="1" customHeight="1" x14ac:dyDescent="0.35"/>
    <row r="336" ht="15" hidden="1" customHeight="1" x14ac:dyDescent="0.35"/>
    <row r="337" ht="15" hidden="1" customHeight="1" x14ac:dyDescent="0.35"/>
    <row r="338" ht="15" hidden="1" customHeight="1" x14ac:dyDescent="0.35"/>
    <row r="339" ht="14.5" x14ac:dyDescent="0.35"/>
    <row r="348" ht="16.5" customHeight="1" x14ac:dyDescent="0.35"/>
    <row r="349" ht="16.5" customHeight="1" x14ac:dyDescent="0.35"/>
    <row r="350" ht="16.5" customHeight="1" x14ac:dyDescent="0.35"/>
    <row r="351" ht="16.5" customHeight="1" x14ac:dyDescent="0.35"/>
    <row r="352" ht="16.5" customHeight="1" x14ac:dyDescent="0.35"/>
    <row r="353" ht="16.5" customHeight="1" x14ac:dyDescent="0.35"/>
    <row r="354" ht="16.5" customHeight="1" x14ac:dyDescent="0.35"/>
    <row r="355" ht="16.5" customHeight="1" x14ac:dyDescent="0.35"/>
    <row r="356" ht="16.5" customHeight="1" x14ac:dyDescent="0.35"/>
    <row r="357" ht="16.5" customHeight="1" x14ac:dyDescent="0.35"/>
    <row r="358" ht="16.5" customHeight="1" x14ac:dyDescent="0.35"/>
    <row r="359" ht="16.5" customHeight="1" x14ac:dyDescent="0.35"/>
    <row r="360" ht="16.5" customHeight="1" x14ac:dyDescent="0.35"/>
    <row r="361" ht="16.5" customHeight="1" x14ac:dyDescent="0.35"/>
    <row r="362" ht="16.5" customHeight="1" x14ac:dyDescent="0.35"/>
    <row r="363" ht="16.5" customHeight="1" x14ac:dyDescent="0.35"/>
    <row r="364" ht="16.5" customHeight="1" x14ac:dyDescent="0.35"/>
    <row r="365" ht="16.5" customHeight="1" x14ac:dyDescent="0.35"/>
    <row r="366" ht="16.5" customHeight="1" x14ac:dyDescent="0.35"/>
    <row r="367" ht="16.5" customHeight="1" x14ac:dyDescent="0.35"/>
    <row r="368" ht="16.5" customHeight="1" x14ac:dyDescent="0.35"/>
    <row r="369" ht="16.5" customHeight="1" x14ac:dyDescent="0.35"/>
    <row r="370" ht="16.5" customHeight="1" x14ac:dyDescent="0.35"/>
    <row r="371" ht="16.5" customHeight="1" x14ac:dyDescent="0.35"/>
    <row r="372" ht="16.5" customHeight="1" x14ac:dyDescent="0.35"/>
    <row r="373" ht="16.5" customHeight="1" x14ac:dyDescent="0.35"/>
    <row r="374" ht="16.5" customHeight="1" x14ac:dyDescent="0.35"/>
    <row r="375" ht="16.5" customHeight="1" x14ac:dyDescent="0.35"/>
    <row r="376" ht="16.5" customHeight="1" x14ac:dyDescent="0.35"/>
    <row r="377" ht="16.5" customHeight="1" x14ac:dyDescent="0.35"/>
    <row r="378" ht="16.5" customHeight="1" x14ac:dyDescent="0.35"/>
    <row r="379" ht="16.5" customHeight="1" x14ac:dyDescent="0.35"/>
    <row r="380" ht="16.5" customHeight="1" x14ac:dyDescent="0.35"/>
    <row r="381" ht="16.5" customHeight="1" x14ac:dyDescent="0.35"/>
    <row r="382" ht="16.5" customHeight="1" x14ac:dyDescent="0.35"/>
    <row r="383" ht="16.5" customHeight="1" x14ac:dyDescent="0.35"/>
    <row r="384" ht="16.5" customHeight="1" x14ac:dyDescent="0.35"/>
    <row r="385" ht="16.5" customHeight="1" x14ac:dyDescent="0.35"/>
    <row r="386" ht="16.5" customHeight="1" x14ac:dyDescent="0.35"/>
    <row r="387" ht="16.5" customHeight="1" x14ac:dyDescent="0.35"/>
    <row r="388" ht="16.5" customHeight="1" x14ac:dyDescent="0.35"/>
    <row r="389" ht="16.5" customHeight="1" x14ac:dyDescent="0.35"/>
    <row r="390" ht="16.5" customHeight="1" x14ac:dyDescent="0.35"/>
    <row r="391" ht="16.5" customHeight="1" x14ac:dyDescent="0.35"/>
    <row r="392" ht="16.5" customHeight="1" x14ac:dyDescent="0.35"/>
    <row r="393" ht="16.5" customHeight="1" x14ac:dyDescent="0.35"/>
    <row r="394" ht="16.5" customHeight="1" x14ac:dyDescent="0.35"/>
    <row r="395" ht="16.5" customHeight="1" x14ac:dyDescent="0.35"/>
    <row r="396" ht="16.5" customHeight="1" x14ac:dyDescent="0.35"/>
    <row r="397" ht="16.5" customHeight="1" x14ac:dyDescent="0.35"/>
    <row r="398" ht="16.5" customHeight="1" x14ac:dyDescent="0.35"/>
    <row r="399" ht="16.5" customHeight="1" x14ac:dyDescent="0.35"/>
    <row r="400" ht="16.5" customHeight="1" x14ac:dyDescent="0.35"/>
    <row r="401" ht="16.5" customHeight="1" x14ac:dyDescent="0.35"/>
    <row r="402" ht="16.5" customHeight="1" x14ac:dyDescent="0.35"/>
    <row r="403" ht="16.5" customHeight="1" x14ac:dyDescent="0.35"/>
    <row r="404" ht="16.5" customHeight="1" x14ac:dyDescent="0.35"/>
    <row r="405" ht="16.5" customHeight="1" x14ac:dyDescent="0.35"/>
    <row r="406" ht="16.5" customHeight="1" x14ac:dyDescent="0.35"/>
    <row r="407" ht="16.5" customHeight="1" x14ac:dyDescent="0.35"/>
    <row r="408" ht="16.5" customHeight="1" x14ac:dyDescent="0.35"/>
    <row r="409" ht="16.5" customHeight="1" x14ac:dyDescent="0.35"/>
    <row r="410" ht="16.5" customHeight="1" x14ac:dyDescent="0.35"/>
    <row r="411" ht="16.5" customHeight="1" x14ac:dyDescent="0.35"/>
    <row r="412" ht="16.5" customHeight="1" x14ac:dyDescent="0.35"/>
    <row r="413" ht="16.5" customHeight="1" x14ac:dyDescent="0.35"/>
    <row r="414" ht="16.5" customHeight="1" x14ac:dyDescent="0.35"/>
    <row r="415" ht="16.5" customHeight="1" x14ac:dyDescent="0.35"/>
    <row r="416" ht="16.5" customHeight="1" x14ac:dyDescent="0.35"/>
    <row r="417" ht="16.5" customHeight="1" x14ac:dyDescent="0.35"/>
    <row r="418" ht="16.5" customHeight="1" x14ac:dyDescent="0.35"/>
    <row r="419" ht="16.5" customHeight="1" x14ac:dyDescent="0.35"/>
    <row r="420" ht="16.5" customHeight="1" x14ac:dyDescent="0.35"/>
    <row r="421" ht="16.5" customHeight="1" x14ac:dyDescent="0.35"/>
    <row r="422" ht="16.5" customHeight="1" x14ac:dyDescent="0.35"/>
    <row r="423" ht="16.5" customHeight="1" x14ac:dyDescent="0.35"/>
    <row r="424" ht="16.5" customHeight="1" x14ac:dyDescent="0.35"/>
    <row r="425" ht="16.5" customHeight="1" x14ac:dyDescent="0.35"/>
    <row r="426" ht="16.5" customHeight="1" x14ac:dyDescent="0.35"/>
    <row r="427" ht="16.5" customHeight="1" x14ac:dyDescent="0.35"/>
    <row r="428" ht="16.5" customHeight="1" x14ac:dyDescent="0.35"/>
    <row r="429" ht="16.5" customHeight="1" x14ac:dyDescent="0.35"/>
    <row r="430" ht="16.5" customHeight="1" x14ac:dyDescent="0.35"/>
    <row r="431" ht="16.5" customHeight="1" x14ac:dyDescent="0.35"/>
    <row r="432" ht="16.5" customHeight="1" x14ac:dyDescent="0.35"/>
    <row r="433" ht="16.5" customHeight="1" x14ac:dyDescent="0.35"/>
    <row r="434" ht="16.5" customHeight="1" x14ac:dyDescent="0.35"/>
    <row r="435" ht="16.5" customHeight="1" x14ac:dyDescent="0.35"/>
    <row r="436" ht="16.5" customHeight="1" x14ac:dyDescent="0.35"/>
    <row r="437" ht="16.5" customHeight="1" x14ac:dyDescent="0.35"/>
    <row r="438" ht="16.5" customHeight="1" x14ac:dyDescent="0.35"/>
    <row r="439" ht="16.5" customHeight="1" x14ac:dyDescent="0.35"/>
    <row r="440" ht="16.5" customHeight="1" x14ac:dyDescent="0.35"/>
    <row r="441" ht="16.5" customHeight="1" x14ac:dyDescent="0.35"/>
    <row r="442" ht="16.5" customHeight="1" x14ac:dyDescent="0.35"/>
    <row r="443" ht="16.5" customHeight="1" x14ac:dyDescent="0.35"/>
    <row r="444" ht="16.5" customHeight="1" x14ac:dyDescent="0.35"/>
    <row r="445" ht="16.5" customHeight="1" x14ac:dyDescent="0.35"/>
    <row r="446" ht="16.5" customHeight="1" x14ac:dyDescent="0.35"/>
    <row r="447" ht="16.5" customHeight="1" x14ac:dyDescent="0.35"/>
    <row r="448" ht="16.5" customHeight="1" x14ac:dyDescent="0.35"/>
    <row r="449" ht="16.5" customHeight="1" x14ac:dyDescent="0.35"/>
    <row r="450" ht="16.5" customHeight="1" x14ac:dyDescent="0.35"/>
    <row r="451" ht="16.5" customHeight="1" x14ac:dyDescent="0.35"/>
    <row r="452" ht="16.5" customHeight="1" x14ac:dyDescent="0.35"/>
    <row r="453" ht="16.5" customHeight="1" x14ac:dyDescent="0.35"/>
    <row r="454" ht="16.5" customHeight="1" x14ac:dyDescent="0.35"/>
    <row r="455" ht="16.5" customHeight="1" x14ac:dyDescent="0.35"/>
    <row r="456" ht="16.5" customHeight="1" x14ac:dyDescent="0.35"/>
    <row r="457" ht="16.5" customHeight="1" x14ac:dyDescent="0.35"/>
    <row r="458" ht="16.5" customHeight="1" x14ac:dyDescent="0.35"/>
    <row r="459" ht="16.5" customHeight="1" x14ac:dyDescent="0.35"/>
    <row r="460" ht="16.5" customHeight="1" x14ac:dyDescent="0.35"/>
    <row r="461" ht="16.5" customHeight="1" x14ac:dyDescent="0.35"/>
    <row r="462" ht="16.5" customHeight="1" x14ac:dyDescent="0.35"/>
    <row r="463" ht="16.5" customHeight="1" x14ac:dyDescent="0.35"/>
    <row r="464" ht="16.5" customHeight="1" x14ac:dyDescent="0.35"/>
    <row r="465" ht="16.5" customHeight="1" x14ac:dyDescent="0.35"/>
    <row r="466" ht="16.5" customHeight="1" x14ac:dyDescent="0.35"/>
    <row r="467" ht="16.5" customHeight="1" x14ac:dyDescent="0.35"/>
    <row r="468" ht="16.5" customHeight="1" x14ac:dyDescent="0.35"/>
    <row r="469" ht="16.5" customHeight="1" x14ac:dyDescent="0.35"/>
    <row r="470" ht="16.5" customHeight="1" x14ac:dyDescent="0.35"/>
    <row r="471" ht="16.5" customHeight="1" x14ac:dyDescent="0.35"/>
    <row r="472" ht="16.5" customHeight="1" x14ac:dyDescent="0.35"/>
    <row r="473" ht="16.5" customHeight="1" x14ac:dyDescent="0.35"/>
    <row r="474" ht="16.5" customHeight="1" x14ac:dyDescent="0.35"/>
    <row r="475" ht="16.5" customHeight="1" x14ac:dyDescent="0.35"/>
    <row r="476" ht="16.5" customHeight="1" x14ac:dyDescent="0.35"/>
    <row r="477" ht="16.5" customHeight="1" x14ac:dyDescent="0.35"/>
    <row r="478" ht="16.5" customHeight="1" x14ac:dyDescent="0.35"/>
    <row r="479" ht="16.5" customHeight="1" x14ac:dyDescent="0.35"/>
    <row r="480" ht="16.5" customHeight="1" x14ac:dyDescent="0.35"/>
    <row r="481" ht="16.5" customHeight="1" x14ac:dyDescent="0.35"/>
    <row r="482" ht="16.5" customHeight="1" x14ac:dyDescent="0.35"/>
    <row r="483" ht="16.5" customHeight="1" x14ac:dyDescent="0.35"/>
    <row r="484" ht="16.5" customHeight="1" x14ac:dyDescent="0.35"/>
    <row r="485" ht="16.5" customHeight="1" x14ac:dyDescent="0.35"/>
    <row r="486" ht="16.5" customHeight="1" x14ac:dyDescent="0.35"/>
    <row r="487" ht="16.5" customHeight="1" x14ac:dyDescent="0.35"/>
    <row r="488" ht="16.5" customHeight="1" x14ac:dyDescent="0.35"/>
    <row r="489" ht="16.5" customHeight="1" x14ac:dyDescent="0.35"/>
    <row r="490" ht="16.5" customHeight="1" x14ac:dyDescent="0.35"/>
    <row r="491" ht="16.5" customHeight="1" x14ac:dyDescent="0.35"/>
    <row r="492" ht="16.5" customHeight="1" x14ac:dyDescent="0.35"/>
    <row r="493" ht="16.5" customHeight="1" x14ac:dyDescent="0.35"/>
    <row r="494" ht="16.5" customHeight="1" x14ac:dyDescent="0.35"/>
    <row r="495" ht="16.5" customHeight="1" x14ac:dyDescent="0.35"/>
    <row r="496" ht="16.5" customHeight="1" x14ac:dyDescent="0.35"/>
    <row r="497" ht="16.5" customHeight="1" x14ac:dyDescent="0.35"/>
    <row r="498" ht="16.5" customHeight="1" x14ac:dyDescent="0.35"/>
    <row r="499" ht="16.5" customHeight="1" x14ac:dyDescent="0.35"/>
    <row r="500" ht="16.5" customHeight="1" x14ac:dyDescent="0.35"/>
    <row r="501" ht="16.5" customHeight="1" x14ac:dyDescent="0.35"/>
    <row r="502" ht="16.5" customHeight="1" x14ac:dyDescent="0.35"/>
    <row r="503" ht="16.5" customHeight="1" x14ac:dyDescent="0.35"/>
    <row r="504" ht="16.5" customHeight="1" x14ac:dyDescent="0.35"/>
    <row r="505" ht="16.5" customHeight="1" x14ac:dyDescent="0.35"/>
    <row r="506" ht="16.5" customHeight="1" x14ac:dyDescent="0.35"/>
    <row r="507" ht="16.5" customHeight="1" x14ac:dyDescent="0.35"/>
    <row r="508" ht="16.5" customHeight="1" x14ac:dyDescent="0.35"/>
    <row r="509" ht="16.5" customHeight="1" x14ac:dyDescent="0.35"/>
    <row r="510" ht="16.5" customHeight="1" x14ac:dyDescent="0.35"/>
    <row r="511" ht="16.5" customHeight="1" x14ac:dyDescent="0.35"/>
    <row r="512" ht="16.5" customHeight="1" x14ac:dyDescent="0.35"/>
    <row r="513" ht="16.5" customHeight="1" x14ac:dyDescent="0.35"/>
    <row r="514" ht="16.5" customHeight="1" x14ac:dyDescent="0.35"/>
    <row r="515" ht="16.5" customHeight="1" x14ac:dyDescent="0.35"/>
    <row r="516" ht="16.5" customHeight="1" x14ac:dyDescent="0.35"/>
    <row r="517" ht="16.5" customHeight="1" x14ac:dyDescent="0.35"/>
    <row r="518" ht="16.5" customHeight="1" x14ac:dyDescent="0.35"/>
    <row r="519" ht="16.5" customHeight="1" x14ac:dyDescent="0.35"/>
    <row r="520" ht="16.5" customHeight="1" x14ac:dyDescent="0.35"/>
    <row r="521" ht="16.5" customHeight="1" x14ac:dyDescent="0.35"/>
    <row r="522" ht="16.5" customHeight="1" x14ac:dyDescent="0.35"/>
    <row r="523" ht="16.5" customHeight="1" x14ac:dyDescent="0.35"/>
    <row r="524" ht="16.5" customHeight="1" x14ac:dyDescent="0.35"/>
    <row r="525" ht="16.5" customHeight="1" x14ac:dyDescent="0.35"/>
    <row r="526" ht="16.5" customHeight="1" x14ac:dyDescent="0.35"/>
    <row r="527" ht="16.5" customHeight="1" x14ac:dyDescent="0.35"/>
    <row r="528" ht="16.5" customHeight="1" x14ac:dyDescent="0.35"/>
    <row r="529" ht="16.5" customHeight="1" x14ac:dyDescent="0.35"/>
    <row r="530" ht="16.5" customHeight="1" x14ac:dyDescent="0.35"/>
    <row r="531" ht="16.5" customHeight="1" x14ac:dyDescent="0.35"/>
    <row r="532" ht="16.5" customHeight="1" x14ac:dyDescent="0.35"/>
    <row r="533" ht="16.5" customHeight="1" x14ac:dyDescent="0.35"/>
    <row r="534" ht="16.5" customHeight="1" x14ac:dyDescent="0.35"/>
    <row r="535" ht="16.5" customHeight="1" x14ac:dyDescent="0.35"/>
    <row r="536" ht="16.5" customHeight="1" x14ac:dyDescent="0.35"/>
    <row r="537" ht="16.5" customHeight="1" x14ac:dyDescent="0.35"/>
    <row r="538" ht="16.5" customHeight="1" x14ac:dyDescent="0.35"/>
    <row r="539" ht="16.5" customHeight="1" x14ac:dyDescent="0.35"/>
    <row r="540" ht="16.5" customHeight="1" x14ac:dyDescent="0.35"/>
    <row r="541" ht="16.5" customHeight="1" x14ac:dyDescent="0.35"/>
    <row r="542" ht="16.5" customHeight="1" x14ac:dyDescent="0.35"/>
    <row r="543" ht="16.5" customHeight="1" x14ac:dyDescent="0.35"/>
    <row r="544" ht="16.5" customHeight="1" x14ac:dyDescent="0.35"/>
    <row r="545" ht="16.5" customHeight="1" x14ac:dyDescent="0.35"/>
    <row r="546" ht="16.5" customHeight="1" x14ac:dyDescent="0.35"/>
    <row r="547" ht="16.5" customHeight="1" x14ac:dyDescent="0.35"/>
    <row r="548" ht="16.5" customHeight="1" x14ac:dyDescent="0.35"/>
    <row r="549" ht="16.5" customHeight="1" x14ac:dyDescent="0.35"/>
    <row r="550" ht="16.5" customHeight="1" x14ac:dyDescent="0.35"/>
    <row r="551" ht="16.5" customHeight="1" x14ac:dyDescent="0.35"/>
    <row r="552" ht="16.5" customHeight="1" x14ac:dyDescent="0.35"/>
    <row r="553" ht="16.5" customHeight="1" x14ac:dyDescent="0.35"/>
    <row r="554" ht="16.5" customHeight="1" x14ac:dyDescent="0.35"/>
    <row r="555" ht="16.5" customHeight="1" x14ac:dyDescent="0.35"/>
    <row r="556" ht="16.5" customHeight="1" x14ac:dyDescent="0.35"/>
    <row r="557" ht="16.5" customHeight="1" x14ac:dyDescent="0.35"/>
    <row r="558" ht="16.5" customHeight="1" x14ac:dyDescent="0.35"/>
    <row r="559" ht="16.5" customHeight="1" x14ac:dyDescent="0.35"/>
    <row r="560" ht="16.5" customHeight="1" x14ac:dyDescent="0.35"/>
    <row r="561" ht="16.5" customHeight="1" x14ac:dyDescent="0.35"/>
    <row r="562" ht="16.5" customHeight="1" x14ac:dyDescent="0.35"/>
    <row r="563" ht="16.5" customHeight="1" x14ac:dyDescent="0.35"/>
    <row r="564" ht="16.5" customHeight="1" x14ac:dyDescent="0.35"/>
    <row r="565" ht="16.5" customHeight="1" x14ac:dyDescent="0.35"/>
    <row r="566" ht="16.5" customHeight="1" x14ac:dyDescent="0.35"/>
    <row r="567" ht="16.5" customHeight="1" x14ac:dyDescent="0.35"/>
    <row r="568" ht="16.5" customHeight="1" x14ac:dyDescent="0.35"/>
    <row r="569" ht="16.5" customHeight="1" x14ac:dyDescent="0.35"/>
    <row r="570" ht="16.5" customHeight="1" x14ac:dyDescent="0.35"/>
    <row r="571" ht="16.5" customHeight="1" x14ac:dyDescent="0.35"/>
    <row r="572" ht="16.5" customHeight="1" x14ac:dyDescent="0.35"/>
    <row r="573" ht="16.5" customHeight="1" x14ac:dyDescent="0.35"/>
    <row r="574" ht="16.5" customHeight="1" x14ac:dyDescent="0.35"/>
    <row r="575" ht="16.5" customHeight="1" x14ac:dyDescent="0.35"/>
    <row r="576" ht="16.5" customHeight="1" x14ac:dyDescent="0.35"/>
    <row r="577" ht="16.5" customHeight="1" x14ac:dyDescent="0.35"/>
    <row r="578" ht="16.5" customHeight="1" x14ac:dyDescent="0.35"/>
    <row r="579" ht="16.5" customHeight="1" x14ac:dyDescent="0.35"/>
    <row r="580" ht="16.5" customHeight="1" x14ac:dyDescent="0.35"/>
    <row r="581" ht="16.5" customHeight="1" x14ac:dyDescent="0.35"/>
    <row r="582" ht="16.5" customHeight="1" x14ac:dyDescent="0.35"/>
    <row r="583" ht="16.5" customHeight="1" x14ac:dyDescent="0.35"/>
    <row r="584" ht="16.5" customHeight="1" x14ac:dyDescent="0.35"/>
    <row r="585" ht="16.5" customHeight="1" x14ac:dyDescent="0.35"/>
    <row r="586" ht="16.5" customHeight="1" x14ac:dyDescent="0.35"/>
    <row r="587" ht="16.5" customHeight="1" x14ac:dyDescent="0.35"/>
    <row r="588" ht="16.5" customHeight="1" x14ac:dyDescent="0.35"/>
    <row r="589" ht="16.5" customHeight="1" x14ac:dyDescent="0.35"/>
    <row r="590" ht="16.5" customHeight="1" x14ac:dyDescent="0.35"/>
    <row r="591" ht="16.5" customHeight="1" x14ac:dyDescent="0.35"/>
    <row r="592" ht="16.5" customHeight="1" x14ac:dyDescent="0.35"/>
    <row r="593" ht="16.5" customHeight="1" x14ac:dyDescent="0.35"/>
    <row r="594" ht="16.5" customHeight="1" x14ac:dyDescent="0.35"/>
    <row r="595" ht="16.5" customHeight="1" x14ac:dyDescent="0.35"/>
    <row r="596" ht="16.5" customHeight="1" x14ac:dyDescent="0.35"/>
    <row r="597" ht="16.5" customHeight="1" x14ac:dyDescent="0.35"/>
    <row r="598" ht="16.5" customHeight="1" x14ac:dyDescent="0.35"/>
    <row r="599" ht="16.5" customHeight="1" x14ac:dyDescent="0.35"/>
    <row r="600" ht="16.5" customHeight="1" x14ac:dyDescent="0.35"/>
    <row r="601" ht="16.5" customHeight="1" x14ac:dyDescent="0.35"/>
    <row r="602" ht="16.5" customHeight="1" x14ac:dyDescent="0.35"/>
    <row r="603" ht="16.5" customHeight="1" x14ac:dyDescent="0.35"/>
    <row r="604" ht="16.5" customHeight="1" x14ac:dyDescent="0.35"/>
    <row r="605" ht="16.5" customHeight="1" x14ac:dyDescent="0.35"/>
    <row r="606" ht="16.5" customHeight="1" x14ac:dyDescent="0.35"/>
    <row r="607" ht="16.5" customHeight="1" x14ac:dyDescent="0.35"/>
    <row r="608" ht="16.5" customHeight="1" x14ac:dyDescent="0.35"/>
    <row r="609" ht="16.5" customHeight="1" x14ac:dyDescent="0.35"/>
    <row r="610" ht="16.5" customHeight="1" x14ac:dyDescent="0.35"/>
    <row r="611" ht="16.5" customHeight="1" x14ac:dyDescent="0.35"/>
    <row r="612" ht="16.5" customHeight="1" x14ac:dyDescent="0.35"/>
    <row r="613" ht="16.5" customHeight="1" x14ac:dyDescent="0.35"/>
    <row r="614" ht="16.5" customHeight="1" x14ac:dyDescent="0.35"/>
    <row r="615" ht="16.5" customHeight="1" x14ac:dyDescent="0.35"/>
    <row r="616" ht="16.5" customHeight="1" x14ac:dyDescent="0.35"/>
    <row r="617" ht="16.5" customHeight="1" x14ac:dyDescent="0.35"/>
    <row r="618" ht="16.5" customHeight="1" x14ac:dyDescent="0.35"/>
    <row r="619" ht="16.5" customHeight="1" x14ac:dyDescent="0.35"/>
    <row r="620" ht="16.5" customHeight="1" x14ac:dyDescent="0.35"/>
    <row r="621" ht="16.5" customHeight="1" x14ac:dyDescent="0.35"/>
    <row r="622" ht="16.5" customHeight="1" x14ac:dyDescent="0.35"/>
    <row r="623" ht="16.5" customHeight="1" x14ac:dyDescent="0.35"/>
    <row r="624" ht="16.5" customHeight="1" x14ac:dyDescent="0.35"/>
    <row r="625" ht="16.5" customHeight="1" x14ac:dyDescent="0.35"/>
    <row r="626" ht="16.5" customHeight="1" x14ac:dyDescent="0.35"/>
    <row r="627" ht="16.5" customHeight="1" x14ac:dyDescent="0.35"/>
    <row r="628" ht="16.5" customHeight="1" x14ac:dyDescent="0.35"/>
    <row r="629" ht="16.5" customHeight="1" x14ac:dyDescent="0.35"/>
    <row r="630" ht="16.5" customHeight="1" x14ac:dyDescent="0.35"/>
    <row r="631" ht="16.5" customHeight="1" x14ac:dyDescent="0.35"/>
    <row r="632" ht="16.5" customHeight="1" x14ac:dyDescent="0.35"/>
    <row r="633" ht="16.5" customHeight="1" x14ac:dyDescent="0.35"/>
    <row r="634" ht="16.5" customHeight="1" x14ac:dyDescent="0.35"/>
    <row r="635" ht="16.5" customHeight="1" x14ac:dyDescent="0.35"/>
    <row r="636" ht="16.5" customHeight="1" x14ac:dyDescent="0.35"/>
    <row r="637" ht="16.5" customHeight="1" x14ac:dyDescent="0.35"/>
    <row r="638" ht="16.5" customHeight="1" x14ac:dyDescent="0.35"/>
    <row r="639" ht="16.5" customHeight="1" x14ac:dyDescent="0.35"/>
    <row r="640" ht="16.5" customHeight="1" x14ac:dyDescent="0.35"/>
    <row r="641" ht="16.5" customHeight="1" x14ac:dyDescent="0.35"/>
    <row r="642" ht="16.5" customHeight="1" x14ac:dyDescent="0.35"/>
    <row r="643" ht="16.5" customHeight="1" x14ac:dyDescent="0.35"/>
    <row r="644" ht="16.5" customHeight="1" x14ac:dyDescent="0.35"/>
    <row r="645" ht="16.5" customHeight="1" x14ac:dyDescent="0.35"/>
    <row r="646" ht="16.5" customHeight="1" x14ac:dyDescent="0.35"/>
    <row r="647" ht="16.5" customHeight="1" x14ac:dyDescent="0.35"/>
    <row r="648" ht="16.5" customHeight="1" x14ac:dyDescent="0.35"/>
    <row r="649" ht="16.5" customHeight="1" x14ac:dyDescent="0.35"/>
    <row r="650" ht="16.5" customHeight="1" x14ac:dyDescent="0.35"/>
    <row r="651" ht="16.5" customHeight="1" x14ac:dyDescent="0.35"/>
    <row r="652" ht="16.5" customHeight="1" x14ac:dyDescent="0.35"/>
    <row r="653" ht="16.5" customHeight="1" x14ac:dyDescent="0.35"/>
    <row r="654" ht="16.5" customHeight="1" x14ac:dyDescent="0.35"/>
    <row r="655" ht="16.5" customHeight="1" x14ac:dyDescent="0.35"/>
    <row r="656" ht="16.5" customHeight="1" x14ac:dyDescent="0.35"/>
    <row r="657" ht="16.5" customHeight="1" x14ac:dyDescent="0.35"/>
    <row r="658" ht="16.5" customHeight="1" x14ac:dyDescent="0.35"/>
    <row r="659" ht="16.5" customHeight="1" x14ac:dyDescent="0.35"/>
    <row r="660" ht="16.5" customHeight="1" x14ac:dyDescent="0.35"/>
    <row r="661" ht="16.5" customHeight="1" x14ac:dyDescent="0.35"/>
    <row r="662" ht="16.5" customHeight="1" x14ac:dyDescent="0.35"/>
    <row r="663" ht="16.5" customHeight="1" x14ac:dyDescent="0.35"/>
    <row r="664" ht="16.5" customHeight="1" x14ac:dyDescent="0.35"/>
    <row r="665" ht="16.5" customHeight="1" x14ac:dyDescent="0.35"/>
    <row r="666" ht="16.5" customHeight="1" x14ac:dyDescent="0.35"/>
    <row r="667" ht="16.5" customHeight="1" x14ac:dyDescent="0.35"/>
    <row r="668" ht="16.5" customHeight="1" x14ac:dyDescent="0.35"/>
    <row r="669" ht="16.5" customHeight="1" x14ac:dyDescent="0.35"/>
    <row r="670" ht="16.5" customHeight="1" x14ac:dyDescent="0.35"/>
    <row r="671" ht="16.5" customHeight="1" x14ac:dyDescent="0.35"/>
    <row r="672" ht="16.5" customHeight="1" x14ac:dyDescent="0.35"/>
    <row r="673" ht="16.5" customHeight="1" x14ac:dyDescent="0.35"/>
    <row r="674" ht="16.5" customHeight="1" x14ac:dyDescent="0.35"/>
    <row r="675" ht="16.5" customHeight="1" x14ac:dyDescent="0.35"/>
    <row r="676" ht="16.5" customHeight="1" x14ac:dyDescent="0.35"/>
    <row r="677" ht="16.5" customHeight="1" x14ac:dyDescent="0.35"/>
    <row r="678" ht="16.5" customHeight="1" x14ac:dyDescent="0.35"/>
    <row r="679" ht="16.5" customHeight="1" x14ac:dyDescent="0.35"/>
    <row r="680" ht="16.5" customHeight="1" x14ac:dyDescent="0.35"/>
    <row r="681" ht="16.5" customHeight="1" x14ac:dyDescent="0.35"/>
    <row r="682" ht="16.5" customHeight="1" x14ac:dyDescent="0.35"/>
    <row r="683" ht="16.5" customHeight="1" x14ac:dyDescent="0.35"/>
    <row r="684" ht="16.5" customHeight="1" x14ac:dyDescent="0.35"/>
    <row r="685" ht="16.5" customHeight="1" x14ac:dyDescent="0.35"/>
    <row r="686" ht="16.5" customHeight="1" x14ac:dyDescent="0.35"/>
    <row r="687" ht="16.5" customHeight="1" x14ac:dyDescent="0.35"/>
    <row r="688" ht="16.5" customHeight="1" x14ac:dyDescent="0.35"/>
    <row r="689" ht="16.5" customHeight="1" x14ac:dyDescent="0.35"/>
    <row r="690" ht="16.5" customHeight="1" x14ac:dyDescent="0.35"/>
    <row r="691" ht="16.5" customHeight="1" x14ac:dyDescent="0.35"/>
    <row r="692" ht="16.5" customHeight="1" x14ac:dyDescent="0.35"/>
    <row r="693" ht="16.5" customHeight="1" x14ac:dyDescent="0.35"/>
    <row r="694" ht="16.5" customHeight="1" x14ac:dyDescent="0.35"/>
    <row r="695" ht="16.5" customHeight="1" x14ac:dyDescent="0.35"/>
    <row r="696" ht="16.5" customHeight="1" x14ac:dyDescent="0.35"/>
    <row r="697" ht="16.5" customHeight="1" x14ac:dyDescent="0.35"/>
    <row r="698" ht="16.5" customHeight="1" x14ac:dyDescent="0.35"/>
    <row r="699" ht="16.5" customHeight="1" x14ac:dyDescent="0.35"/>
    <row r="700" ht="16.5" customHeight="1" x14ac:dyDescent="0.35"/>
    <row r="701" ht="16.5" customHeight="1" x14ac:dyDescent="0.35"/>
    <row r="702" ht="16.5" customHeight="1" x14ac:dyDescent="0.35"/>
    <row r="703" ht="16.5" customHeight="1" x14ac:dyDescent="0.35"/>
    <row r="704" ht="16.5" customHeight="1" x14ac:dyDescent="0.35"/>
    <row r="705" ht="16.5" customHeight="1" x14ac:dyDescent="0.35"/>
    <row r="706" ht="16.5" customHeight="1" x14ac:dyDescent="0.35"/>
    <row r="707" ht="16.5" customHeight="1" x14ac:dyDescent="0.35"/>
    <row r="708" ht="16.5" customHeight="1" x14ac:dyDescent="0.35"/>
    <row r="709" ht="16.5" customHeight="1" x14ac:dyDescent="0.35"/>
    <row r="710" ht="16.5" customHeight="1" x14ac:dyDescent="0.35"/>
    <row r="711" ht="16.5" customHeight="1" x14ac:dyDescent="0.35"/>
    <row r="712" ht="16.5" customHeight="1" x14ac:dyDescent="0.35"/>
    <row r="713" ht="16.5" customHeight="1" x14ac:dyDescent="0.35"/>
    <row r="714" ht="16.5" customHeight="1" x14ac:dyDescent="0.35"/>
    <row r="715" ht="16.5" customHeight="1" x14ac:dyDescent="0.35"/>
    <row r="716" ht="16.5" customHeight="1" x14ac:dyDescent="0.35"/>
    <row r="717" ht="16.5" customHeight="1" x14ac:dyDescent="0.35"/>
    <row r="718" ht="16.5" customHeight="1" x14ac:dyDescent="0.35"/>
    <row r="719" ht="16.5" customHeight="1" x14ac:dyDescent="0.35"/>
    <row r="720" ht="16.5" customHeight="1" x14ac:dyDescent="0.35"/>
    <row r="721" ht="16.5" customHeight="1" x14ac:dyDescent="0.35"/>
    <row r="722" ht="16.5" customHeight="1" x14ac:dyDescent="0.35"/>
    <row r="723" ht="16.5" customHeight="1" x14ac:dyDescent="0.35"/>
    <row r="724" ht="16.5" customHeight="1" x14ac:dyDescent="0.35"/>
    <row r="725" ht="16.5" customHeight="1" x14ac:dyDescent="0.35"/>
    <row r="726" ht="16.5" customHeight="1" x14ac:dyDescent="0.35"/>
    <row r="727" ht="16.5" customHeight="1" x14ac:dyDescent="0.35"/>
    <row r="728" ht="16.5" customHeight="1" x14ac:dyDescent="0.35"/>
    <row r="729" ht="16.5" customHeight="1" x14ac:dyDescent="0.35"/>
    <row r="730" ht="16.5" customHeight="1" x14ac:dyDescent="0.35"/>
    <row r="731" ht="16.5" customHeight="1" x14ac:dyDescent="0.35"/>
    <row r="732" ht="16.5" customHeight="1" x14ac:dyDescent="0.35"/>
    <row r="733" ht="16.5" customHeight="1" x14ac:dyDescent="0.35"/>
    <row r="734" ht="16.5" customHeight="1" x14ac:dyDescent="0.35"/>
    <row r="735" ht="16.5" customHeight="1" x14ac:dyDescent="0.35"/>
    <row r="736" ht="16.5" customHeight="1" x14ac:dyDescent="0.35"/>
    <row r="737" ht="16.5" customHeight="1" x14ac:dyDescent="0.35"/>
    <row r="738" ht="16.5" customHeight="1" x14ac:dyDescent="0.35"/>
    <row r="739" ht="16.5" customHeight="1" x14ac:dyDescent="0.35"/>
    <row r="740" ht="16.5" customHeight="1" x14ac:dyDescent="0.35"/>
    <row r="741" ht="16.5" customHeight="1" x14ac:dyDescent="0.35"/>
    <row r="742" ht="16.5" customHeight="1" x14ac:dyDescent="0.35"/>
    <row r="743" ht="16.5" customHeight="1" x14ac:dyDescent="0.35"/>
    <row r="744" ht="16.5" customHeight="1" x14ac:dyDescent="0.35"/>
    <row r="745" ht="16.5" customHeight="1" x14ac:dyDescent="0.35"/>
    <row r="746" ht="16.5" customHeight="1" x14ac:dyDescent="0.35"/>
    <row r="747" ht="16.5" customHeight="1" x14ac:dyDescent="0.35"/>
    <row r="748" ht="16.5" customHeight="1" x14ac:dyDescent="0.35"/>
    <row r="749" ht="16.5" customHeight="1" x14ac:dyDescent="0.35"/>
    <row r="750" ht="16.5" customHeight="1" x14ac:dyDescent="0.35"/>
    <row r="751" ht="16.5" customHeight="1" x14ac:dyDescent="0.35"/>
    <row r="752" ht="16.5" customHeight="1" x14ac:dyDescent="0.35"/>
    <row r="753" ht="16.5" customHeight="1" x14ac:dyDescent="0.35"/>
    <row r="754" ht="16.5" customHeight="1" x14ac:dyDescent="0.35"/>
    <row r="755" ht="16.5" customHeight="1" x14ac:dyDescent="0.35"/>
    <row r="756" ht="16.5" customHeight="1" x14ac:dyDescent="0.35"/>
    <row r="757" ht="16.5" customHeight="1" x14ac:dyDescent="0.35"/>
    <row r="758" ht="16.5" customHeight="1" x14ac:dyDescent="0.35"/>
    <row r="759" ht="16.5" customHeight="1" x14ac:dyDescent="0.35"/>
    <row r="760" ht="16.5" customHeight="1" x14ac:dyDescent="0.35"/>
    <row r="761" ht="16.5" customHeight="1" x14ac:dyDescent="0.35"/>
    <row r="762" ht="16.5" customHeight="1" x14ac:dyDescent="0.35"/>
    <row r="763" ht="16.5" customHeight="1" x14ac:dyDescent="0.35"/>
    <row r="764" ht="16.5" customHeight="1" x14ac:dyDescent="0.35"/>
    <row r="765" ht="16.5" customHeight="1" x14ac:dyDescent="0.35"/>
    <row r="766" ht="16.5" customHeight="1" x14ac:dyDescent="0.35"/>
    <row r="767" ht="16.5" customHeight="1" x14ac:dyDescent="0.35"/>
    <row r="768" ht="16.5" customHeight="1" x14ac:dyDescent="0.35"/>
    <row r="769" ht="16.5" customHeight="1" x14ac:dyDescent="0.35"/>
    <row r="770" ht="16.5" customHeight="1" x14ac:dyDescent="0.35"/>
    <row r="771" ht="16.5" customHeight="1" x14ac:dyDescent="0.35"/>
    <row r="772" ht="16.5" customHeight="1" x14ac:dyDescent="0.35"/>
    <row r="773" ht="16.5" customHeight="1" x14ac:dyDescent="0.35"/>
    <row r="774" ht="16.5" customHeight="1" x14ac:dyDescent="0.35"/>
    <row r="775" ht="16.5" customHeight="1" x14ac:dyDescent="0.35"/>
    <row r="776" ht="16.5" customHeight="1" x14ac:dyDescent="0.35"/>
    <row r="777" ht="16.5" customHeight="1" x14ac:dyDescent="0.35"/>
    <row r="778" ht="16.5" customHeight="1" x14ac:dyDescent="0.35"/>
    <row r="779" ht="16.5" customHeight="1" x14ac:dyDescent="0.35"/>
    <row r="780" ht="16.5" customHeight="1" x14ac:dyDescent="0.35"/>
    <row r="781" ht="16.5" customHeight="1" x14ac:dyDescent="0.35"/>
    <row r="782" ht="16.5" customHeight="1" x14ac:dyDescent="0.35"/>
    <row r="783" ht="16.5" customHeight="1" x14ac:dyDescent="0.35"/>
    <row r="784" ht="16.5" customHeight="1" x14ac:dyDescent="0.35"/>
    <row r="785" ht="16.5" customHeight="1" x14ac:dyDescent="0.35"/>
    <row r="786" ht="16.5" customHeight="1" x14ac:dyDescent="0.35"/>
    <row r="787" ht="16.5" customHeight="1" x14ac:dyDescent="0.35"/>
    <row r="788" ht="16.5" customHeight="1" x14ac:dyDescent="0.35"/>
    <row r="789" ht="16.5" customHeight="1" x14ac:dyDescent="0.35"/>
    <row r="790" ht="16.5" customHeight="1" x14ac:dyDescent="0.35"/>
    <row r="791" ht="16.5" customHeight="1" x14ac:dyDescent="0.35"/>
    <row r="792" ht="16.5" customHeight="1" x14ac:dyDescent="0.35"/>
    <row r="793" ht="16.5" customHeight="1" x14ac:dyDescent="0.35"/>
    <row r="794" ht="16.5" customHeight="1" x14ac:dyDescent="0.35"/>
    <row r="795" ht="16.5" customHeight="1" x14ac:dyDescent="0.35"/>
    <row r="796" ht="16.5" customHeight="1" x14ac:dyDescent="0.35"/>
    <row r="797" ht="16.5" customHeight="1" x14ac:dyDescent="0.35"/>
    <row r="798" ht="16.5" customHeight="1" x14ac:dyDescent="0.35"/>
    <row r="799" ht="16.5" customHeight="1" x14ac:dyDescent="0.35"/>
    <row r="800" ht="16.5" customHeight="1" x14ac:dyDescent="0.35"/>
    <row r="801" ht="16.5" customHeight="1" x14ac:dyDescent="0.35"/>
    <row r="802" ht="16.5" customHeight="1" x14ac:dyDescent="0.35"/>
    <row r="803" ht="16.5" customHeight="1" x14ac:dyDescent="0.35"/>
    <row r="804" ht="16.5" customHeight="1" x14ac:dyDescent="0.35"/>
    <row r="805" ht="16.5" customHeight="1" x14ac:dyDescent="0.35"/>
    <row r="806" ht="16.5" customHeight="1" x14ac:dyDescent="0.35"/>
    <row r="807" ht="16.5" customHeight="1" x14ac:dyDescent="0.35"/>
    <row r="808" ht="16.5" customHeight="1" x14ac:dyDescent="0.35"/>
    <row r="809" ht="16.5" customHeight="1" x14ac:dyDescent="0.35"/>
    <row r="810" ht="16.5" customHeight="1" x14ac:dyDescent="0.35"/>
    <row r="811" ht="16.5" customHeight="1" x14ac:dyDescent="0.35"/>
    <row r="812" ht="16.5" customHeight="1" x14ac:dyDescent="0.35"/>
    <row r="813" ht="16.5" customHeight="1" x14ac:dyDescent="0.35"/>
    <row r="814" ht="16.5" customHeight="1" x14ac:dyDescent="0.35"/>
    <row r="815" ht="16.5" customHeight="1" x14ac:dyDescent="0.35"/>
    <row r="816" ht="16.5" customHeight="1" x14ac:dyDescent="0.35"/>
    <row r="817" ht="16.5" customHeight="1" x14ac:dyDescent="0.35"/>
    <row r="818" ht="16.5" customHeight="1" x14ac:dyDescent="0.35"/>
    <row r="819" ht="16.5" customHeight="1" x14ac:dyDescent="0.35"/>
    <row r="820" ht="16.5" customHeight="1" x14ac:dyDescent="0.35"/>
    <row r="821" ht="16.5" customHeight="1" x14ac:dyDescent="0.35"/>
    <row r="822" ht="16.5" customHeight="1" x14ac:dyDescent="0.35"/>
    <row r="823" ht="16.5" customHeight="1" x14ac:dyDescent="0.35"/>
    <row r="824" ht="16.5" customHeight="1" x14ac:dyDescent="0.35"/>
    <row r="825" ht="16.5" customHeight="1" x14ac:dyDescent="0.35"/>
    <row r="826" ht="16.5" customHeight="1" x14ac:dyDescent="0.35"/>
    <row r="827" ht="16.5" customHeight="1" x14ac:dyDescent="0.35"/>
    <row r="828" ht="16.5" customHeight="1" x14ac:dyDescent="0.35"/>
    <row r="829" ht="16.5" customHeight="1" x14ac:dyDescent="0.35"/>
    <row r="830" ht="16.5" customHeight="1" x14ac:dyDescent="0.35"/>
    <row r="831" ht="16.5" customHeight="1" x14ac:dyDescent="0.35"/>
    <row r="832" ht="16.5" customHeight="1" x14ac:dyDescent="0.35"/>
    <row r="833" ht="16.5" customHeight="1" x14ac:dyDescent="0.35"/>
    <row r="834" ht="16.5" customHeight="1" x14ac:dyDescent="0.35"/>
    <row r="835" ht="16.5" customHeight="1" x14ac:dyDescent="0.35"/>
    <row r="836" ht="16.5" customHeight="1" x14ac:dyDescent="0.35"/>
    <row r="837" ht="16.5" customHeight="1" x14ac:dyDescent="0.35"/>
    <row r="838" ht="16.5" customHeight="1" x14ac:dyDescent="0.35"/>
    <row r="839" ht="16.5" customHeight="1" x14ac:dyDescent="0.35"/>
    <row r="840" ht="16.5" customHeight="1" x14ac:dyDescent="0.35"/>
    <row r="841" ht="16.5" customHeight="1" x14ac:dyDescent="0.35"/>
    <row r="842" ht="16.5" customHeight="1" x14ac:dyDescent="0.35"/>
    <row r="843" ht="16.5" customHeight="1" x14ac:dyDescent="0.35"/>
    <row r="844" ht="16.5" customHeight="1" x14ac:dyDescent="0.35"/>
    <row r="845" ht="16.5" customHeight="1" x14ac:dyDescent="0.35"/>
    <row r="846" ht="16.5" customHeight="1" x14ac:dyDescent="0.35"/>
    <row r="847" ht="16.5" customHeight="1" x14ac:dyDescent="0.35"/>
    <row r="848" ht="16.5" customHeight="1" x14ac:dyDescent="0.35"/>
    <row r="849" ht="16.5" customHeight="1" x14ac:dyDescent="0.35"/>
    <row r="850" ht="16.5" customHeight="1" x14ac:dyDescent="0.35"/>
    <row r="851" ht="16.5" customHeight="1" x14ac:dyDescent="0.35"/>
    <row r="852" ht="16.5" customHeight="1" x14ac:dyDescent="0.35"/>
    <row r="853" ht="16.5" customHeight="1" x14ac:dyDescent="0.35"/>
    <row r="854" ht="16.5" customHeight="1" x14ac:dyDescent="0.35"/>
    <row r="855" ht="16.5" customHeight="1" x14ac:dyDescent="0.35"/>
    <row r="856" ht="16.5" customHeight="1" x14ac:dyDescent="0.35"/>
    <row r="857" ht="16.5" customHeight="1" x14ac:dyDescent="0.35"/>
    <row r="858" ht="16.5" customHeight="1" x14ac:dyDescent="0.35"/>
    <row r="859" ht="16.5" customHeight="1" x14ac:dyDescent="0.35"/>
    <row r="860" ht="16.5" customHeight="1" x14ac:dyDescent="0.35"/>
    <row r="861" ht="16.5" customHeight="1" x14ac:dyDescent="0.35"/>
    <row r="862" ht="16.5" customHeight="1" x14ac:dyDescent="0.35"/>
    <row r="863" ht="16.5" customHeight="1" x14ac:dyDescent="0.35"/>
    <row r="864" ht="16.5" customHeight="1" x14ac:dyDescent="0.35"/>
    <row r="865" ht="16.5" customHeight="1" x14ac:dyDescent="0.35"/>
    <row r="866" ht="16.5" customHeight="1" x14ac:dyDescent="0.35"/>
    <row r="867" ht="16.5" customHeight="1" x14ac:dyDescent="0.35"/>
    <row r="868" ht="16.5" customHeight="1" x14ac:dyDescent="0.35"/>
    <row r="869" ht="16.5" customHeight="1" x14ac:dyDescent="0.35"/>
    <row r="870" ht="16.5" customHeight="1" x14ac:dyDescent="0.35"/>
    <row r="871" ht="16.5" customHeight="1" x14ac:dyDescent="0.35"/>
    <row r="872" ht="16.5" customHeight="1" x14ac:dyDescent="0.35"/>
    <row r="873" ht="16.5" customHeight="1" x14ac:dyDescent="0.35"/>
    <row r="874" ht="16.5" customHeight="1" x14ac:dyDescent="0.35"/>
    <row r="875" ht="16.5" customHeight="1" x14ac:dyDescent="0.35"/>
    <row r="876" ht="16.5" customHeight="1" x14ac:dyDescent="0.35"/>
    <row r="877" ht="16.5" customHeight="1" x14ac:dyDescent="0.35"/>
    <row r="878" ht="16.5" customHeight="1" x14ac:dyDescent="0.35"/>
    <row r="879" ht="16.5" customHeight="1" x14ac:dyDescent="0.35"/>
    <row r="880" ht="16.5" customHeight="1" x14ac:dyDescent="0.35"/>
    <row r="881" ht="16.5" customHeight="1" x14ac:dyDescent="0.35"/>
    <row r="882" ht="16.5" customHeight="1" x14ac:dyDescent="0.35"/>
    <row r="883" ht="16.5" customHeight="1" x14ac:dyDescent="0.35"/>
    <row r="884" ht="16.5" customHeight="1" x14ac:dyDescent="0.35"/>
    <row r="885" ht="16.5" customHeight="1" x14ac:dyDescent="0.35"/>
    <row r="886" ht="16.5" customHeight="1" x14ac:dyDescent="0.35"/>
    <row r="887" ht="16.5" customHeight="1" x14ac:dyDescent="0.35"/>
    <row r="888" ht="16.5" customHeight="1" x14ac:dyDescent="0.35"/>
    <row r="889" ht="16.5" customHeight="1" x14ac:dyDescent="0.35"/>
    <row r="890" ht="16.5" customHeight="1" x14ac:dyDescent="0.35"/>
    <row r="891" ht="16.5" customHeight="1" x14ac:dyDescent="0.35"/>
    <row r="892" ht="16.5" customHeight="1" x14ac:dyDescent="0.35"/>
    <row r="893" ht="16.5" customHeight="1" x14ac:dyDescent="0.35"/>
    <row r="894" ht="16.5" customHeight="1" x14ac:dyDescent="0.35"/>
    <row r="895" ht="16.5" customHeight="1" x14ac:dyDescent="0.35"/>
    <row r="896" ht="16.5" customHeight="1" x14ac:dyDescent="0.35"/>
    <row r="897" ht="16.5" customHeight="1" x14ac:dyDescent="0.35"/>
    <row r="898" ht="16.5" customHeight="1" x14ac:dyDescent="0.35"/>
    <row r="899" ht="16.5" customHeight="1" x14ac:dyDescent="0.35"/>
    <row r="900" ht="16.5" customHeight="1" x14ac:dyDescent="0.35"/>
    <row r="901" ht="16.5" customHeight="1" x14ac:dyDescent="0.35"/>
    <row r="902" ht="16.5" customHeight="1" x14ac:dyDescent="0.35"/>
    <row r="903" ht="16.5" customHeight="1" x14ac:dyDescent="0.35"/>
    <row r="904" ht="16.5" customHeight="1" x14ac:dyDescent="0.35"/>
    <row r="905" ht="16.5" customHeight="1" x14ac:dyDescent="0.35"/>
    <row r="906" ht="16.5" customHeight="1" x14ac:dyDescent="0.35"/>
    <row r="907" ht="16.5" customHeight="1" x14ac:dyDescent="0.35"/>
    <row r="908" ht="16.5" customHeight="1" x14ac:dyDescent="0.35"/>
    <row r="909" ht="16.5" customHeight="1" x14ac:dyDescent="0.35"/>
    <row r="910" ht="16.5" customHeight="1" x14ac:dyDescent="0.35"/>
    <row r="911" ht="16.5" customHeight="1" x14ac:dyDescent="0.35"/>
    <row r="912" ht="16.5" customHeight="1" x14ac:dyDescent="0.35"/>
    <row r="913" ht="16.5" customHeight="1" x14ac:dyDescent="0.35"/>
    <row r="914" ht="16.5" customHeight="1" x14ac:dyDescent="0.35"/>
    <row r="915" ht="16.5" customHeight="1" x14ac:dyDescent="0.35"/>
    <row r="916" ht="16.5" customHeight="1" x14ac:dyDescent="0.35"/>
    <row r="917" ht="16.5" customHeight="1" x14ac:dyDescent="0.35"/>
    <row r="918" ht="16.5" customHeight="1" x14ac:dyDescent="0.35"/>
    <row r="919" ht="16.5" customHeight="1" x14ac:dyDescent="0.35"/>
    <row r="920" ht="16.5" customHeight="1" x14ac:dyDescent="0.35"/>
    <row r="921" ht="16.5" customHeight="1" x14ac:dyDescent="0.35"/>
    <row r="922" ht="16.5" customHeight="1" x14ac:dyDescent="0.35"/>
    <row r="923" ht="16.5" customHeight="1" x14ac:dyDescent="0.35"/>
    <row r="924" ht="16.5" customHeight="1" x14ac:dyDescent="0.35"/>
    <row r="925" ht="16.5" customHeight="1" x14ac:dyDescent="0.35"/>
    <row r="926" ht="16.5" customHeight="1" x14ac:dyDescent="0.35"/>
    <row r="927" ht="16.5" customHeight="1" x14ac:dyDescent="0.35"/>
    <row r="928" ht="16.5" customHeight="1" x14ac:dyDescent="0.35"/>
    <row r="929" ht="16.5" customHeight="1" x14ac:dyDescent="0.35"/>
    <row r="930" ht="16.5" customHeight="1" x14ac:dyDescent="0.35"/>
    <row r="931" ht="16.5" customHeight="1" x14ac:dyDescent="0.35"/>
    <row r="932" ht="16.5" customHeight="1" x14ac:dyDescent="0.35"/>
    <row r="933" ht="16.5" customHeight="1" x14ac:dyDescent="0.35"/>
    <row r="934" ht="16.5" customHeight="1" x14ac:dyDescent="0.35"/>
    <row r="935" ht="16.5" customHeight="1" x14ac:dyDescent="0.35"/>
    <row r="936" ht="16.5" customHeight="1" x14ac:dyDescent="0.35"/>
    <row r="937" ht="16.5" customHeight="1" x14ac:dyDescent="0.35"/>
    <row r="938" ht="16.5" customHeight="1" x14ac:dyDescent="0.35"/>
    <row r="939" ht="16.5" customHeight="1" x14ac:dyDescent="0.35"/>
    <row r="940" ht="16.5" customHeight="1" x14ac:dyDescent="0.35"/>
    <row r="941" ht="16.5" customHeight="1" x14ac:dyDescent="0.35"/>
    <row r="942" ht="16.5" customHeight="1" x14ac:dyDescent="0.35"/>
    <row r="943" ht="16.5" customHeight="1" x14ac:dyDescent="0.35"/>
    <row r="944" ht="16.5" customHeight="1" x14ac:dyDescent="0.35"/>
    <row r="945" ht="16.5" customHeight="1" x14ac:dyDescent="0.35"/>
    <row r="946" ht="16.5" customHeight="1" x14ac:dyDescent="0.35"/>
    <row r="947" ht="16.5" customHeight="1" x14ac:dyDescent="0.35"/>
    <row r="948" ht="16.5" customHeight="1" x14ac:dyDescent="0.35"/>
    <row r="949" ht="16.5" customHeight="1" x14ac:dyDescent="0.35"/>
    <row r="950" ht="16.5" customHeight="1" x14ac:dyDescent="0.35"/>
    <row r="951" ht="16.5" customHeight="1" x14ac:dyDescent="0.35"/>
    <row r="952" ht="16.5" customHeight="1" x14ac:dyDescent="0.35"/>
    <row r="953" ht="16.5" customHeight="1" x14ac:dyDescent="0.35"/>
    <row r="954" ht="16.5" customHeight="1" x14ac:dyDescent="0.35"/>
    <row r="955" ht="16.5" customHeight="1" x14ac:dyDescent="0.35"/>
    <row r="956" ht="16.5" customHeight="1" x14ac:dyDescent="0.35"/>
    <row r="957" ht="16.5" customHeight="1" x14ac:dyDescent="0.35"/>
    <row r="958" ht="16.5" customHeight="1" x14ac:dyDescent="0.35"/>
    <row r="959" ht="16.5" customHeight="1" x14ac:dyDescent="0.35"/>
    <row r="960" ht="16.5" customHeight="1" x14ac:dyDescent="0.35"/>
    <row r="961" ht="16.5" customHeight="1" x14ac:dyDescent="0.35"/>
    <row r="962" ht="16.5" customHeight="1" x14ac:dyDescent="0.35"/>
    <row r="963" ht="16.5" customHeight="1" x14ac:dyDescent="0.35"/>
    <row r="964" ht="16.5" customHeight="1" x14ac:dyDescent="0.35"/>
    <row r="965" ht="16.5" customHeight="1" x14ac:dyDescent="0.35"/>
    <row r="966" ht="16.5" customHeight="1" x14ac:dyDescent="0.35"/>
    <row r="967" ht="16.5" customHeight="1" x14ac:dyDescent="0.35"/>
    <row r="968" ht="16.5" customHeight="1" x14ac:dyDescent="0.35"/>
    <row r="969" ht="16.5" customHeight="1" x14ac:dyDescent="0.35"/>
    <row r="970" ht="16.5" customHeight="1" x14ac:dyDescent="0.35"/>
    <row r="971" ht="16.5" customHeight="1" x14ac:dyDescent="0.35"/>
    <row r="972" ht="16.5" customHeight="1" x14ac:dyDescent="0.35"/>
    <row r="973" ht="16.5" customHeight="1" x14ac:dyDescent="0.35"/>
    <row r="974" ht="16.5" customHeight="1" x14ac:dyDescent="0.35"/>
    <row r="975" ht="16.5" customHeight="1" x14ac:dyDescent="0.35"/>
    <row r="976" ht="16.5" customHeight="1" x14ac:dyDescent="0.35"/>
    <row r="977" ht="16.5" customHeight="1" x14ac:dyDescent="0.35"/>
    <row r="978" ht="16.5" customHeight="1" x14ac:dyDescent="0.35"/>
    <row r="979" ht="16.5" customHeight="1" x14ac:dyDescent="0.35"/>
    <row r="980" ht="16.5" customHeight="1" x14ac:dyDescent="0.35"/>
    <row r="981" ht="16.5" customHeight="1" x14ac:dyDescent="0.35"/>
    <row r="982" ht="16.5" customHeight="1" x14ac:dyDescent="0.35"/>
    <row r="983" ht="16.5" customHeight="1" x14ac:dyDescent="0.35"/>
    <row r="984" ht="16.5" customHeight="1" x14ac:dyDescent="0.35"/>
    <row r="985" ht="16.5" customHeight="1" x14ac:dyDescent="0.35"/>
    <row r="986" ht="16.5" customHeight="1" x14ac:dyDescent="0.35"/>
    <row r="987" ht="16.5" customHeight="1" x14ac:dyDescent="0.35"/>
    <row r="988" ht="16.5" customHeight="1" x14ac:dyDescent="0.35"/>
    <row r="989" ht="16.5" customHeight="1" x14ac:dyDescent="0.35"/>
    <row r="990" ht="16.5" customHeight="1" x14ac:dyDescent="0.35"/>
    <row r="991" ht="16.5" customHeight="1" x14ac:dyDescent="0.35"/>
    <row r="992" ht="16.5" customHeight="1" x14ac:dyDescent="0.35"/>
    <row r="993" ht="16.5" customHeight="1" x14ac:dyDescent="0.35"/>
    <row r="994" ht="16.5" customHeight="1" x14ac:dyDescent="0.35"/>
    <row r="995" ht="16.5" customHeight="1" x14ac:dyDescent="0.35"/>
    <row r="996" ht="16.5" customHeight="1" x14ac:dyDescent="0.35"/>
    <row r="997" ht="16.5" customHeight="1" x14ac:dyDescent="0.35"/>
    <row r="998" ht="16.5" customHeight="1" x14ac:dyDescent="0.35"/>
    <row r="999" ht="16.5" customHeight="1" x14ac:dyDescent="0.35"/>
    <row r="1000" ht="16.5" customHeight="1" x14ac:dyDescent="0.35"/>
    <row r="1001" ht="16.5" customHeight="1" x14ac:dyDescent="0.35"/>
    <row r="1002" ht="16.5" customHeight="1" x14ac:dyDescent="0.35"/>
    <row r="1003" ht="16.5" customHeight="1" x14ac:dyDescent="0.35"/>
    <row r="1004" ht="16.5" customHeight="1" x14ac:dyDescent="0.35"/>
    <row r="1005" ht="16.5" customHeight="1" x14ac:dyDescent="0.35"/>
    <row r="1006" ht="16.5" customHeight="1" x14ac:dyDescent="0.35"/>
    <row r="1007" ht="16.5" customHeight="1" x14ac:dyDescent="0.35"/>
    <row r="1008" ht="16.5" customHeight="1" x14ac:dyDescent="0.35"/>
    <row r="1009" ht="16.5" customHeight="1" x14ac:dyDescent="0.35"/>
    <row r="1010" ht="16.5" customHeight="1" x14ac:dyDescent="0.35"/>
    <row r="1011" ht="16.5" customHeight="1" x14ac:dyDescent="0.35"/>
    <row r="1012" ht="16.5" customHeight="1" x14ac:dyDescent="0.35"/>
    <row r="1013" ht="16.5" customHeight="1" x14ac:dyDescent="0.35"/>
    <row r="1014" ht="16.5" customHeight="1" x14ac:dyDescent="0.35"/>
    <row r="1015" ht="16.5" customHeight="1" x14ac:dyDescent="0.35"/>
    <row r="1016" ht="16.5" customHeight="1" x14ac:dyDescent="0.35"/>
    <row r="1017" ht="16.5" customHeight="1" x14ac:dyDescent="0.35"/>
    <row r="1018" ht="16.5" customHeight="1" x14ac:dyDescent="0.35"/>
    <row r="1019" ht="16.5" customHeight="1" x14ac:dyDescent="0.35"/>
    <row r="1020" ht="16.5" customHeight="1" x14ac:dyDescent="0.35"/>
    <row r="1021" ht="16.5" customHeight="1" x14ac:dyDescent="0.35"/>
    <row r="1022" ht="16.5" customHeight="1" x14ac:dyDescent="0.35"/>
    <row r="1023" ht="16.5" customHeight="1" x14ac:dyDescent="0.35"/>
    <row r="1024" ht="16.5" customHeight="1" x14ac:dyDescent="0.35"/>
    <row r="1025" ht="16.5" customHeight="1" x14ac:dyDescent="0.35"/>
    <row r="1026" ht="16.5" customHeight="1" x14ac:dyDescent="0.35"/>
    <row r="1027" ht="16.5" customHeight="1" x14ac:dyDescent="0.35"/>
    <row r="1028" ht="16.5" customHeight="1" x14ac:dyDescent="0.35"/>
    <row r="1029" ht="16.5" customHeight="1" x14ac:dyDescent="0.35"/>
    <row r="1030" ht="16.5" customHeight="1" x14ac:dyDescent="0.35"/>
    <row r="1031" ht="16.5" customHeight="1" x14ac:dyDescent="0.35"/>
    <row r="1032" ht="16.5" customHeight="1" x14ac:dyDescent="0.35"/>
    <row r="1033" ht="16.5" customHeight="1" x14ac:dyDescent="0.35"/>
    <row r="1034" ht="16.5" customHeight="1" x14ac:dyDescent="0.35"/>
    <row r="1035" ht="16.5" customHeight="1" x14ac:dyDescent="0.35"/>
    <row r="1036" ht="16.5" customHeight="1" x14ac:dyDescent="0.35"/>
    <row r="1037" ht="16.5" customHeight="1" x14ac:dyDescent="0.35"/>
    <row r="1038" ht="16.5" customHeight="1" x14ac:dyDescent="0.35"/>
    <row r="1039" ht="16.5" customHeight="1" x14ac:dyDescent="0.35"/>
    <row r="1040" ht="16.5" customHeight="1" x14ac:dyDescent="0.35"/>
    <row r="1041" ht="16.5" customHeight="1" x14ac:dyDescent="0.35"/>
    <row r="1042" ht="16.5" customHeight="1" x14ac:dyDescent="0.35"/>
    <row r="1043" ht="16.5" customHeight="1" x14ac:dyDescent="0.35"/>
    <row r="1044" ht="16.5" customHeight="1" x14ac:dyDescent="0.35"/>
    <row r="1045" ht="16.5" customHeight="1" x14ac:dyDescent="0.35"/>
    <row r="1046" ht="16.5" customHeight="1" x14ac:dyDescent="0.35"/>
    <row r="1047" ht="16.5" customHeight="1" x14ac:dyDescent="0.35"/>
    <row r="1048" ht="16.5" customHeight="1" x14ac:dyDescent="0.35"/>
    <row r="1049" ht="16.5" customHeight="1" x14ac:dyDescent="0.35"/>
    <row r="1050" ht="16.5" customHeight="1" x14ac:dyDescent="0.35"/>
    <row r="1051" ht="16.5" customHeight="1" x14ac:dyDescent="0.35"/>
    <row r="1052" ht="16.5" customHeight="1" x14ac:dyDescent="0.35"/>
    <row r="1053" ht="16.5" customHeight="1" x14ac:dyDescent="0.35"/>
    <row r="1054" ht="16.5" customHeight="1" x14ac:dyDescent="0.35"/>
    <row r="1055" ht="16.5" customHeight="1" x14ac:dyDescent="0.35"/>
    <row r="1056" ht="16.5" customHeight="1" x14ac:dyDescent="0.35"/>
    <row r="1057" ht="16.5" customHeight="1" x14ac:dyDescent="0.35"/>
    <row r="1058" ht="16.5" customHeight="1" x14ac:dyDescent="0.35"/>
    <row r="1059" ht="16.5" customHeight="1" x14ac:dyDescent="0.35"/>
    <row r="1060" ht="16.5" customHeight="1" x14ac:dyDescent="0.35"/>
    <row r="1061" ht="16.5" customHeight="1" x14ac:dyDescent="0.35"/>
    <row r="1062" ht="16.5" customHeight="1" x14ac:dyDescent="0.35"/>
    <row r="1063" ht="16.5" customHeight="1" x14ac:dyDescent="0.35"/>
    <row r="1064" ht="16.5" customHeight="1" x14ac:dyDescent="0.35"/>
    <row r="1065" ht="16.5" customHeight="1" x14ac:dyDescent="0.35"/>
    <row r="1066" ht="16.5" customHeight="1" x14ac:dyDescent="0.35"/>
    <row r="1067" ht="16.5" customHeight="1" x14ac:dyDescent="0.35"/>
    <row r="1068" ht="16.5" customHeight="1" x14ac:dyDescent="0.35"/>
    <row r="1069" ht="16.5" customHeight="1" x14ac:dyDescent="0.35"/>
    <row r="1070" ht="16.5" customHeight="1" x14ac:dyDescent="0.35"/>
    <row r="1071" ht="16.5" customHeight="1" x14ac:dyDescent="0.35"/>
    <row r="1072" ht="16.5" customHeight="1" x14ac:dyDescent="0.35"/>
    <row r="1073" ht="16.5" customHeight="1" x14ac:dyDescent="0.35"/>
    <row r="1074" ht="16.5" customHeight="1" x14ac:dyDescent="0.35"/>
    <row r="1075" ht="16.5" customHeight="1" x14ac:dyDescent="0.35"/>
    <row r="1076" ht="16.5" customHeight="1" x14ac:dyDescent="0.35"/>
    <row r="1077" ht="16.5" customHeight="1" x14ac:dyDescent="0.35"/>
    <row r="1078" ht="16.5" customHeight="1" x14ac:dyDescent="0.35"/>
    <row r="1079" ht="16.5" customHeight="1" x14ac:dyDescent="0.35"/>
    <row r="1080" ht="16.5" customHeight="1" x14ac:dyDescent="0.35"/>
    <row r="1081" ht="16.5" customHeight="1" x14ac:dyDescent="0.35"/>
    <row r="1082" ht="16.5" customHeight="1" x14ac:dyDescent="0.35"/>
    <row r="1083" ht="16.5" customHeight="1" x14ac:dyDescent="0.35"/>
    <row r="1084" ht="16.5" customHeight="1" x14ac:dyDescent="0.35"/>
    <row r="1085" ht="16.5" customHeight="1" x14ac:dyDescent="0.35"/>
    <row r="1086" ht="16.5" customHeight="1" x14ac:dyDescent="0.35"/>
    <row r="1087" ht="16.5" customHeight="1" x14ac:dyDescent="0.35"/>
    <row r="1088" ht="16.5" customHeight="1" x14ac:dyDescent="0.35"/>
    <row r="1089" ht="16.5" customHeight="1" x14ac:dyDescent="0.35"/>
    <row r="1090" ht="16.5" customHeight="1" x14ac:dyDescent="0.35"/>
    <row r="1091" ht="16.5" customHeight="1" x14ac:dyDescent="0.35"/>
    <row r="1092" ht="16.5" customHeight="1" x14ac:dyDescent="0.35"/>
    <row r="1093" ht="16.5" customHeight="1" x14ac:dyDescent="0.35"/>
    <row r="1094" ht="16.5" customHeight="1" x14ac:dyDescent="0.35"/>
    <row r="1095" ht="16.5" customHeight="1" x14ac:dyDescent="0.35"/>
    <row r="1096" ht="16.5" customHeight="1" x14ac:dyDescent="0.35"/>
    <row r="1097" ht="16.5" customHeight="1" x14ac:dyDescent="0.35"/>
    <row r="1098" ht="16.5" customHeight="1" x14ac:dyDescent="0.35"/>
    <row r="1099" ht="16.5" customHeight="1" x14ac:dyDescent="0.35"/>
    <row r="1100" ht="16.5" customHeight="1" x14ac:dyDescent="0.35"/>
    <row r="1101" ht="16.5" customHeight="1" x14ac:dyDescent="0.35"/>
    <row r="1102" ht="16.5" customHeight="1" x14ac:dyDescent="0.35"/>
    <row r="1103" ht="16.5" customHeight="1" x14ac:dyDescent="0.35"/>
    <row r="1104" ht="16.5" customHeight="1" x14ac:dyDescent="0.35"/>
    <row r="1105" ht="16.5" customHeight="1" x14ac:dyDescent="0.35"/>
    <row r="1106" ht="16.5" customHeight="1" x14ac:dyDescent="0.35"/>
    <row r="1107" ht="16.5" customHeight="1" x14ac:dyDescent="0.35"/>
    <row r="1108" ht="16.5" customHeight="1" x14ac:dyDescent="0.35"/>
    <row r="1109" ht="16.5" customHeight="1" x14ac:dyDescent="0.35"/>
    <row r="1110" ht="16.5" customHeight="1" x14ac:dyDescent="0.35"/>
    <row r="1111" ht="16.5" customHeight="1" x14ac:dyDescent="0.35"/>
    <row r="1112" ht="16.5" customHeight="1" x14ac:dyDescent="0.35"/>
    <row r="1113" ht="16.5" customHeight="1" x14ac:dyDescent="0.35"/>
    <row r="1114" ht="16.5" customHeight="1" x14ac:dyDescent="0.35"/>
    <row r="1115" ht="16.5" customHeight="1" x14ac:dyDescent="0.35"/>
    <row r="1116" ht="16.5" customHeight="1" x14ac:dyDescent="0.35"/>
    <row r="1117" ht="16.5" customHeight="1" x14ac:dyDescent="0.35"/>
    <row r="1118" ht="16.5" customHeight="1" x14ac:dyDescent="0.35"/>
    <row r="1119" ht="16.5" customHeight="1" x14ac:dyDescent="0.35"/>
    <row r="1120" ht="16.5" customHeight="1" x14ac:dyDescent="0.35"/>
    <row r="1121" ht="16.5" customHeight="1" x14ac:dyDescent="0.35"/>
    <row r="1122" ht="16.5" customHeight="1" x14ac:dyDescent="0.35"/>
    <row r="1123" ht="16.5" customHeight="1" x14ac:dyDescent="0.35"/>
    <row r="1124" ht="16.5" customHeight="1" x14ac:dyDescent="0.35"/>
    <row r="1125" ht="16.5" customHeight="1" x14ac:dyDescent="0.35"/>
    <row r="1126" ht="16.5" customHeight="1" x14ac:dyDescent="0.35"/>
    <row r="1127" ht="16.5" customHeight="1" x14ac:dyDescent="0.35"/>
    <row r="1128" ht="16.5" customHeight="1" x14ac:dyDescent="0.35"/>
    <row r="1129" ht="16.5" customHeight="1" x14ac:dyDescent="0.35"/>
    <row r="1130" ht="16.5" customHeight="1" x14ac:dyDescent="0.35"/>
    <row r="1131" ht="16.5" customHeight="1" x14ac:dyDescent="0.35"/>
    <row r="1132" ht="16.5" customHeight="1" x14ac:dyDescent="0.35"/>
    <row r="1133" ht="16.5" customHeight="1" x14ac:dyDescent="0.35"/>
    <row r="1134" ht="16.5" customHeight="1" x14ac:dyDescent="0.35"/>
    <row r="1135" ht="16.5" customHeight="1" x14ac:dyDescent="0.35"/>
    <row r="1136" ht="16.5" customHeight="1" x14ac:dyDescent="0.35"/>
    <row r="1137" ht="16.5" customHeight="1" x14ac:dyDescent="0.35"/>
    <row r="1138" ht="16.5" customHeight="1" x14ac:dyDescent="0.35"/>
    <row r="1139" ht="16.5" customHeight="1" x14ac:dyDescent="0.35"/>
    <row r="1140" ht="16.5" customHeight="1" x14ac:dyDescent="0.35"/>
    <row r="1141" ht="16.5" customHeight="1" x14ac:dyDescent="0.35"/>
    <row r="1142" ht="16.5" customHeight="1" x14ac:dyDescent="0.35"/>
    <row r="1143" ht="16.5" customHeight="1" x14ac:dyDescent="0.35"/>
    <row r="1144" ht="16.5" customHeight="1" x14ac:dyDescent="0.35"/>
    <row r="1145" ht="16.5" customHeight="1" x14ac:dyDescent="0.35"/>
    <row r="1146" ht="16.5" customHeight="1" x14ac:dyDescent="0.35"/>
    <row r="1147" ht="16.5" customHeight="1" x14ac:dyDescent="0.35"/>
    <row r="1148" ht="16.5" customHeight="1" x14ac:dyDescent="0.35"/>
    <row r="1149" ht="16.5" customHeight="1" x14ac:dyDescent="0.35"/>
    <row r="1150" ht="16.5" customHeight="1" x14ac:dyDescent="0.35"/>
    <row r="1151" ht="16.5" customHeight="1" x14ac:dyDescent="0.35"/>
    <row r="1152" ht="16.5" customHeight="1" x14ac:dyDescent="0.35"/>
    <row r="1153" ht="16.5" customHeight="1" x14ac:dyDescent="0.35"/>
    <row r="1154" ht="16.5" customHeight="1" x14ac:dyDescent="0.35"/>
    <row r="1155" ht="16.5" customHeight="1" x14ac:dyDescent="0.35"/>
    <row r="1156" ht="16.5" customHeight="1" x14ac:dyDescent="0.35"/>
    <row r="1157" ht="16.5" customHeight="1" x14ac:dyDescent="0.35"/>
    <row r="1158" ht="16.5" customHeight="1" x14ac:dyDescent="0.35"/>
    <row r="1159" ht="16.5" customHeight="1" x14ac:dyDescent="0.35"/>
    <row r="1160" ht="16.5" customHeight="1" x14ac:dyDescent="0.35"/>
    <row r="1161" ht="16.5" customHeight="1" x14ac:dyDescent="0.35"/>
    <row r="1162" ht="16.5" customHeight="1" x14ac:dyDescent="0.35"/>
    <row r="1163" ht="16.5" customHeight="1" x14ac:dyDescent="0.35"/>
    <row r="1164" ht="16.5" customHeight="1" x14ac:dyDescent="0.35"/>
    <row r="1165" ht="16.5" customHeight="1" x14ac:dyDescent="0.35"/>
    <row r="1166" ht="16.5" customHeight="1" x14ac:dyDescent="0.35"/>
    <row r="1167" ht="16.5" customHeight="1" x14ac:dyDescent="0.35"/>
    <row r="1168" ht="16.5" customHeight="1" x14ac:dyDescent="0.35"/>
    <row r="1169" ht="16.5" customHeight="1" x14ac:dyDescent="0.35"/>
    <row r="1170" ht="16.5" customHeight="1" x14ac:dyDescent="0.35"/>
    <row r="1171" ht="16.5" customHeight="1" x14ac:dyDescent="0.35"/>
    <row r="1172" ht="16.5" customHeight="1" x14ac:dyDescent="0.35"/>
    <row r="1173" ht="16.5" customHeight="1" x14ac:dyDescent="0.35"/>
    <row r="1174" ht="16.5" customHeight="1" x14ac:dyDescent="0.35"/>
    <row r="1175" ht="16.5" customHeight="1" x14ac:dyDescent="0.35"/>
    <row r="1176" ht="16.5" customHeight="1" x14ac:dyDescent="0.35"/>
    <row r="1177" ht="16.5" customHeight="1" x14ac:dyDescent="0.35"/>
    <row r="1178" ht="16.5" customHeight="1" x14ac:dyDescent="0.35"/>
    <row r="1179" ht="16.5" customHeight="1" x14ac:dyDescent="0.35"/>
    <row r="1180" ht="16.5" customHeight="1" x14ac:dyDescent="0.35"/>
    <row r="1181" ht="16.5" customHeight="1" x14ac:dyDescent="0.35"/>
    <row r="1182" ht="16.5" customHeight="1" x14ac:dyDescent="0.35"/>
    <row r="1183" ht="16.5" customHeight="1" x14ac:dyDescent="0.35"/>
    <row r="1184" ht="16.5" customHeight="1" x14ac:dyDescent="0.35"/>
    <row r="1185" ht="16.5" customHeight="1" x14ac:dyDescent="0.35"/>
    <row r="1186" ht="16.5" customHeight="1" x14ac:dyDescent="0.35"/>
    <row r="1187" ht="16.5" customHeight="1" x14ac:dyDescent="0.35"/>
    <row r="1188" ht="16.5" customHeight="1" x14ac:dyDescent="0.35"/>
    <row r="1189" ht="16.5" customHeight="1" x14ac:dyDescent="0.35"/>
    <row r="1190" ht="16.5" customHeight="1" x14ac:dyDescent="0.35"/>
    <row r="1191" ht="16.5" customHeight="1" x14ac:dyDescent="0.35"/>
    <row r="1192" ht="16.5" customHeight="1" x14ac:dyDescent="0.35"/>
    <row r="1193" ht="16.5" customHeight="1" x14ac:dyDescent="0.35"/>
    <row r="1194" ht="16.5" customHeight="1" x14ac:dyDescent="0.35"/>
    <row r="1195" ht="16.5" customHeight="1" x14ac:dyDescent="0.35"/>
    <row r="1196" ht="16.5" customHeight="1" x14ac:dyDescent="0.35"/>
    <row r="1197" ht="16.5" customHeight="1" x14ac:dyDescent="0.35"/>
    <row r="1198" ht="16.5" customHeight="1" x14ac:dyDescent="0.35"/>
    <row r="1199" ht="16.5" customHeight="1" x14ac:dyDescent="0.35"/>
    <row r="1200" ht="16.5" customHeight="1" x14ac:dyDescent="0.35"/>
    <row r="1201" ht="16.5" customHeight="1" x14ac:dyDescent="0.35"/>
    <row r="1202" ht="16.5" customHeight="1" x14ac:dyDescent="0.35"/>
    <row r="1203" ht="16.5" customHeight="1" x14ac:dyDescent="0.35"/>
    <row r="1204" ht="16.5" customHeight="1" x14ac:dyDescent="0.35"/>
    <row r="1205" ht="16.5" customHeight="1" x14ac:dyDescent="0.35"/>
    <row r="1206" ht="16.5" customHeight="1" x14ac:dyDescent="0.35"/>
    <row r="1207" ht="16.5" customHeight="1" x14ac:dyDescent="0.35"/>
    <row r="1208" ht="16.5" customHeight="1" x14ac:dyDescent="0.35"/>
    <row r="1209" ht="16.5" customHeight="1" x14ac:dyDescent="0.35"/>
    <row r="1210" ht="16.5" customHeight="1" x14ac:dyDescent="0.35"/>
    <row r="1211" ht="16.5" customHeight="1" x14ac:dyDescent="0.35"/>
    <row r="1212" ht="16.5" customHeight="1" x14ac:dyDescent="0.35"/>
    <row r="1213" ht="16.5" customHeight="1" x14ac:dyDescent="0.35"/>
    <row r="1214" ht="16.5" customHeight="1" x14ac:dyDescent="0.35"/>
    <row r="1215" ht="16.5" customHeight="1" x14ac:dyDescent="0.35"/>
    <row r="1216" ht="16.5" customHeight="1" x14ac:dyDescent="0.35"/>
    <row r="1217" ht="16.5" customHeight="1" x14ac:dyDescent="0.35"/>
    <row r="1218" ht="16.5" customHeight="1" x14ac:dyDescent="0.35"/>
    <row r="1219" ht="16.5" customHeight="1" x14ac:dyDescent="0.35"/>
    <row r="1220" ht="16.5" customHeight="1" x14ac:dyDescent="0.35"/>
    <row r="1221" ht="16.5" customHeight="1" x14ac:dyDescent="0.35"/>
    <row r="1222" ht="16.5" customHeight="1" x14ac:dyDescent="0.35"/>
    <row r="1223" ht="16.5" customHeight="1" x14ac:dyDescent="0.35"/>
    <row r="1224" ht="16.5" customHeight="1" x14ac:dyDescent="0.35"/>
    <row r="1225" ht="16.5" customHeight="1" x14ac:dyDescent="0.35"/>
    <row r="1226" ht="16.5" customHeight="1" x14ac:dyDescent="0.35"/>
    <row r="1227" ht="16.5" customHeight="1" x14ac:dyDescent="0.35"/>
    <row r="1228" ht="16.5" customHeight="1" x14ac:dyDescent="0.35"/>
    <row r="1229" ht="16.5" customHeight="1" x14ac:dyDescent="0.35"/>
    <row r="1230" ht="16.5" customHeight="1" x14ac:dyDescent="0.35"/>
    <row r="1231" ht="16.5" customHeight="1" x14ac:dyDescent="0.35"/>
    <row r="1232" ht="16.5" customHeight="1" x14ac:dyDescent="0.35"/>
    <row r="1233" ht="16.5" customHeight="1" x14ac:dyDescent="0.35"/>
    <row r="1234" ht="16.5" customHeight="1" x14ac:dyDescent="0.35"/>
    <row r="1235" ht="16.5" customHeight="1" x14ac:dyDescent="0.35"/>
    <row r="1236" ht="16.5" customHeight="1" x14ac:dyDescent="0.35"/>
    <row r="1237" ht="16.5" customHeight="1" x14ac:dyDescent="0.35"/>
    <row r="1238" ht="16.5" customHeight="1" x14ac:dyDescent="0.35"/>
    <row r="1239" ht="16.5" customHeight="1" x14ac:dyDescent="0.35"/>
    <row r="1240" ht="16.5" customHeight="1" x14ac:dyDescent="0.35"/>
    <row r="1241" ht="16.5" customHeight="1" x14ac:dyDescent="0.35"/>
    <row r="1242" ht="16.5" customHeight="1" x14ac:dyDescent="0.35"/>
    <row r="1243" ht="16.5" customHeight="1" x14ac:dyDescent="0.35"/>
    <row r="1244" ht="16.5" customHeight="1" x14ac:dyDescent="0.35"/>
    <row r="1245" ht="16.5" customHeight="1" x14ac:dyDescent="0.35"/>
    <row r="1246" ht="16.5" customHeight="1" x14ac:dyDescent="0.35"/>
    <row r="1247" ht="16.5" customHeight="1" x14ac:dyDescent="0.35"/>
    <row r="1248" ht="16.5" customHeight="1" x14ac:dyDescent="0.35"/>
    <row r="1249" ht="16.5" customHeight="1" x14ac:dyDescent="0.35"/>
    <row r="1250" ht="16.5" customHeight="1" x14ac:dyDescent="0.35"/>
    <row r="1251" ht="16.5" customHeight="1" x14ac:dyDescent="0.35"/>
    <row r="1252" ht="16.5" customHeight="1" x14ac:dyDescent="0.35"/>
    <row r="1253" ht="16.5" customHeight="1" x14ac:dyDescent="0.35"/>
    <row r="1254" ht="16.5" customHeight="1" x14ac:dyDescent="0.35"/>
    <row r="1255" ht="16.5" customHeight="1" x14ac:dyDescent="0.35"/>
    <row r="1256" ht="16.5" customHeight="1" x14ac:dyDescent="0.35"/>
    <row r="1257" ht="16.5" customHeight="1" x14ac:dyDescent="0.35"/>
    <row r="1258" ht="16.5" customHeight="1" x14ac:dyDescent="0.35"/>
    <row r="1259" ht="16.5" customHeight="1" x14ac:dyDescent="0.35"/>
    <row r="1260" ht="16.5" customHeight="1" x14ac:dyDescent="0.35"/>
    <row r="1261" ht="16.5" customHeight="1" x14ac:dyDescent="0.35"/>
    <row r="1262" ht="16.5" customHeight="1" x14ac:dyDescent="0.35"/>
    <row r="1263" ht="16.5" customHeight="1" x14ac:dyDescent="0.35"/>
    <row r="1264" ht="16.5" customHeight="1" x14ac:dyDescent="0.35"/>
    <row r="1265" ht="16.5" customHeight="1" x14ac:dyDescent="0.35"/>
    <row r="1266" ht="16.5" customHeight="1" x14ac:dyDescent="0.35"/>
    <row r="1267" ht="16.5" customHeight="1" x14ac:dyDescent="0.35"/>
    <row r="1268" ht="16.5" customHeight="1" x14ac:dyDescent="0.35"/>
    <row r="1269" ht="16.5" customHeight="1" x14ac:dyDescent="0.35"/>
    <row r="1270" ht="16.5" customHeight="1" x14ac:dyDescent="0.35"/>
    <row r="1271" ht="16.5" customHeight="1" x14ac:dyDescent="0.35"/>
    <row r="1272" ht="16.5" customHeight="1" x14ac:dyDescent="0.35"/>
    <row r="1273" ht="16.5" customHeight="1" x14ac:dyDescent="0.35"/>
    <row r="1274" ht="16.5" customHeight="1" x14ac:dyDescent="0.35"/>
    <row r="1275" ht="16.5" customHeight="1" x14ac:dyDescent="0.35"/>
    <row r="1276" ht="16.5" customHeight="1" x14ac:dyDescent="0.35"/>
    <row r="1277" ht="16.5" customHeight="1" x14ac:dyDescent="0.35"/>
    <row r="1278" ht="16.5" customHeight="1" x14ac:dyDescent="0.35"/>
    <row r="1279" ht="16.5" customHeight="1" x14ac:dyDescent="0.35"/>
    <row r="1280" ht="16.5" customHeight="1" x14ac:dyDescent="0.35"/>
    <row r="1281" ht="16.5" customHeight="1" x14ac:dyDescent="0.35"/>
    <row r="1282" ht="16.5" customHeight="1" x14ac:dyDescent="0.35"/>
    <row r="1283" ht="16.5" customHeight="1" x14ac:dyDescent="0.35"/>
    <row r="1284" ht="16.5" customHeight="1" x14ac:dyDescent="0.35"/>
    <row r="1285" ht="16.5" customHeight="1" x14ac:dyDescent="0.35"/>
    <row r="1286" ht="16.5" customHeight="1" x14ac:dyDescent="0.35"/>
    <row r="1287" ht="16.5" customHeight="1" x14ac:dyDescent="0.35"/>
    <row r="1288" ht="16.5" customHeight="1" x14ac:dyDescent="0.35"/>
    <row r="1289" ht="16.5" customHeight="1" x14ac:dyDescent="0.35"/>
    <row r="1290" ht="16.5" customHeight="1" x14ac:dyDescent="0.35"/>
    <row r="1291" ht="16.5" customHeight="1" x14ac:dyDescent="0.35"/>
    <row r="1292" ht="16.5" customHeight="1" x14ac:dyDescent="0.35"/>
    <row r="1293" ht="16.5" customHeight="1" x14ac:dyDescent="0.35"/>
    <row r="1294" ht="16.5" customHeight="1" x14ac:dyDescent="0.35"/>
    <row r="1295" ht="16.5" customHeight="1" x14ac:dyDescent="0.35"/>
    <row r="1296" ht="16.5" customHeight="1" x14ac:dyDescent="0.35"/>
    <row r="1297" ht="16.5" customHeight="1" x14ac:dyDescent="0.35"/>
  </sheetData>
  <mergeCells count="13">
    <mergeCell ref="A47:A65"/>
    <mergeCell ref="B65:E65"/>
    <mergeCell ref="A67:A85"/>
    <mergeCell ref="A1:H1"/>
    <mergeCell ref="A7:A25"/>
    <mergeCell ref="B25:E25"/>
    <mergeCell ref="A27:A45"/>
    <mergeCell ref="B45:E45"/>
    <mergeCell ref="A127:E127"/>
    <mergeCell ref="B85:E85"/>
    <mergeCell ref="A87:A105"/>
    <mergeCell ref="B105:E105"/>
    <mergeCell ref="A107:E107"/>
  </mergeCells>
  <phoneticPr fontId="1" type="noConversion"/>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준비물</vt:lpstr>
      <vt:lpstr>사전예약</vt:lpstr>
      <vt:lpstr>입국·서류</vt:lpstr>
      <vt:lpstr>총예산</vt:lpstr>
      <vt:lpstr>보험보장</vt:lpstr>
      <vt:lpstr>뉴욕</vt:lpstr>
      <vt:lpstr>마이애미</vt:lpstr>
      <vt:lpstr>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김채연</dc:creator>
  <cp:lastModifiedBy>채연 김</cp:lastModifiedBy>
  <dcterms:created xsi:type="dcterms:W3CDTF">2026-04-25T06:20:51Z</dcterms:created>
  <dcterms:modified xsi:type="dcterms:W3CDTF">2026-05-20T14:56:42Z</dcterms:modified>
</cp:coreProperties>
</file>